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750" yWindow="300" windowWidth="15300" windowHeight="11535"/>
  </bookViews>
  <sheets>
    <sheet name="Лист1" sheetId="6" r:id="rId1"/>
  </sheets>
  <definedNames>
    <definedName name="_xlnm.Print_Area" localSheetId="0">Лист1!$A$1:$N$67</definedName>
  </definedNames>
  <calcPr calcId="124519"/>
</workbook>
</file>

<file path=xl/calcChain.xml><?xml version="1.0" encoding="utf-8"?>
<calcChain xmlns="http://schemas.openxmlformats.org/spreadsheetml/2006/main">
  <c r="I21" i="6"/>
  <c r="I48" l="1"/>
  <c r="H48" l="1"/>
  <c r="D37"/>
  <c r="I20"/>
  <c r="G20"/>
  <c r="F20"/>
  <c r="I22" l="1"/>
  <c r="I58"/>
  <c r="I47" s="1"/>
  <c r="I19" l="1"/>
  <c r="I33" l="1"/>
  <c r="I27"/>
  <c r="O35" l="1"/>
  <c r="O34"/>
  <c r="O50"/>
  <c r="O49"/>
  <c r="O44"/>
  <c r="O43"/>
  <c r="I16"/>
  <c r="I15"/>
  <c r="H33"/>
  <c r="O36" l="1"/>
  <c r="H20"/>
  <c r="H58"/>
  <c r="H47" s="1"/>
  <c r="K21"/>
  <c r="J21"/>
  <c r="K48"/>
  <c r="K47" s="1"/>
  <c r="J48"/>
  <c r="J47" s="1"/>
  <c r="K33"/>
  <c r="K27"/>
  <c r="K16"/>
  <c r="J27"/>
  <c r="I24"/>
  <c r="I23" s="1"/>
  <c r="J33"/>
  <c r="J23" l="1"/>
  <c r="J18" s="1"/>
  <c r="K23"/>
  <c r="K18" s="1"/>
  <c r="K17"/>
  <c r="G47"/>
  <c r="F47"/>
  <c r="E47"/>
  <c r="D47"/>
  <c r="G42"/>
  <c r="G38"/>
  <c r="G37" s="1"/>
  <c r="F38"/>
  <c r="F37" s="1"/>
  <c r="E38"/>
  <c r="E37" s="1"/>
  <c r="H37"/>
  <c r="G33"/>
  <c r="F33"/>
  <c r="E33"/>
  <c r="D33"/>
  <c r="E28"/>
  <c r="H27"/>
  <c r="H23" s="1"/>
  <c r="G27"/>
  <c r="G23" s="1"/>
  <c r="F27"/>
  <c r="E27"/>
  <c r="D27"/>
  <c r="E25"/>
  <c r="E24" s="1"/>
  <c r="F24"/>
  <c r="F23" s="1"/>
  <c r="D24"/>
  <c r="D23" s="1"/>
  <c r="G17"/>
  <c r="F17"/>
  <c r="D17"/>
  <c r="J16"/>
  <c r="H16"/>
  <c r="G16"/>
  <c r="F16"/>
  <c r="E16"/>
  <c r="D16"/>
  <c r="O16" s="1"/>
  <c r="H15"/>
  <c r="G15"/>
  <c r="F15"/>
  <c r="E15"/>
  <c r="D15"/>
  <c r="E23" l="1"/>
  <c r="E14" s="1"/>
  <c r="K14"/>
  <c r="I18"/>
  <c r="D14"/>
  <c r="F18"/>
  <c r="O15"/>
  <c r="E17"/>
  <c r="O37"/>
  <c r="H14"/>
  <c r="H18" s="1"/>
  <c r="G18"/>
  <c r="G14"/>
  <c r="O23" l="1"/>
  <c r="F14"/>
  <c r="H17"/>
  <c r="J17" l="1"/>
  <c r="J14"/>
  <c r="O47" l="1"/>
  <c r="I14"/>
  <c r="I17" l="1"/>
  <c r="O17" s="1"/>
  <c r="O18" s="1"/>
  <c r="O14"/>
</calcChain>
</file>

<file path=xl/sharedStrings.xml><?xml version="1.0" encoding="utf-8"?>
<sst xmlns="http://schemas.openxmlformats.org/spreadsheetml/2006/main" count="136" uniqueCount="102">
  <si>
    <t>Приложение</t>
  </si>
  <si>
    <t xml:space="preserve">к постановлению администрации </t>
  </si>
  <si>
    <t>Усть-Абаканского района</t>
  </si>
  <si>
    <t>Ответственный исполнитель, соисполнители</t>
  </si>
  <si>
    <t>всего</t>
  </si>
  <si>
    <t>Управление землепользования</t>
  </si>
  <si>
    <t>Подпрограмма 1</t>
  </si>
  <si>
    <t>«Создание общих условий функционирования сельского хозяйства и регулирования рынков сельскохозяйственной продукции, сырья и продовольствия»</t>
  </si>
  <si>
    <t xml:space="preserve">Основное мероприятие 1 </t>
  </si>
  <si>
    <t>Повышение эффективности функционирования агропромышленного комплекса</t>
  </si>
  <si>
    <t>Мероприятие 1</t>
  </si>
  <si>
    <t>Создание общих условий функционирования сельского хозяйства</t>
  </si>
  <si>
    <t>Основное мероприятие 2</t>
  </si>
  <si>
    <t>Обеспечение деятельности органов местного самоуправления</t>
  </si>
  <si>
    <t>Органы местного самоуправления</t>
  </si>
  <si>
    <t>Основное мероприятие 3</t>
  </si>
  <si>
    <t xml:space="preserve">Содержание объекта по утилизации </t>
  </si>
  <si>
    <t>Снижение количества отходов, размещаемых на несанкционированных свалках.                                             Обеспечение захоронение биологических отходов на объекте "Биотермическая яма".</t>
  </si>
  <si>
    <t>Осуществление отдельных государственных полномочий по предупреждению и ликвидации болезней животных</t>
  </si>
  <si>
    <t>Управление землепользования (РХ)</t>
  </si>
  <si>
    <t>Мероприятие 2</t>
  </si>
  <si>
    <t>Охрана биотермической ямы</t>
  </si>
  <si>
    <t>Подпрограмма 2</t>
  </si>
  <si>
    <t>Обеспечение благоустроенным жильем молодых семей и молодых специалистов, проживающих в сельской местности</t>
  </si>
  <si>
    <t>2.1.</t>
  </si>
  <si>
    <t>Управление финансов</t>
  </si>
  <si>
    <t>Наименование муниципальной программы, подпрограммы муниципальной программы, основных мероприятий и мероприятий</t>
  </si>
  <si>
    <t>средства федерального бюджета (ФБ)</t>
  </si>
  <si>
    <t>Управление землепользования (ФБ)</t>
  </si>
  <si>
    <t>-</t>
  </si>
  <si>
    <t>1.2.</t>
  </si>
  <si>
    <t>1.1.</t>
  </si>
  <si>
    <t>2.2.</t>
  </si>
  <si>
    <t>Строительство водопровода аал Чарков</t>
  </si>
  <si>
    <t>Реализация мероприятий по улучшению жилищных условий граждан, молодых семей и молодых специалистов, проживающих в сельской местности</t>
  </si>
  <si>
    <t>Муниципальная программа</t>
  </si>
  <si>
    <r>
      <t xml:space="preserve">Связь с показателями муниципальной программы            </t>
    </r>
    <r>
      <rPr>
        <sz val="8"/>
        <color indexed="8"/>
        <rFont val="Times New Roman"/>
        <family val="1"/>
        <charset val="204"/>
      </rPr>
      <t>(номер показателя, характеризующего результат реализации основного мероприятия)</t>
    </r>
  </si>
  <si>
    <t>Статус № п/п</t>
  </si>
  <si>
    <t>Расходы (руб.), годы</t>
  </si>
  <si>
    <t xml:space="preserve">Ожидаемый результат </t>
  </si>
  <si>
    <t>Основные направления реализации</t>
  </si>
  <si>
    <t>Строительство водопровода в аале Чарков Усть-Абаканского района</t>
  </si>
  <si>
    <t>средства районного бюджета</t>
  </si>
  <si>
    <t>Увеличение протяженности введенных в действие локальных водопроводов на 7,6 км.</t>
  </si>
  <si>
    <t>Ввод и приобретение жилья – 1,04 тыс. кв. метров;</t>
  </si>
  <si>
    <t>Увеличение обеспеченности кадрами; повышение престижа профессий в сельскохозяйственном производстве.</t>
  </si>
  <si>
    <t>Проведение конкурсов, ярмарок, мероприятий</t>
  </si>
  <si>
    <t>Обеспечение деятельности управления землепользования</t>
  </si>
  <si>
    <t>Обеспечение деятельности биотермической ямы</t>
  </si>
  <si>
    <t>Обеспечение сельских населенных пунктов объектами социальной и инженерной инфраструктуры</t>
  </si>
  <si>
    <t xml:space="preserve">Управление финансов (ФБ)                </t>
  </si>
  <si>
    <t>Управление финансов (РХ)</t>
  </si>
  <si>
    <t>Реализация мероприятий по устойчивому развитию сельских территорий</t>
  </si>
  <si>
    <t>Подпрограмма 3</t>
  </si>
  <si>
    <t>Приобретение жилья для граждан,  проживающих на сельских территориях</t>
  </si>
  <si>
    <t>3.1.</t>
  </si>
  <si>
    <t>Реализация проектов комплексного развитие сельских территорий</t>
  </si>
  <si>
    <t>Н.А. Потылицына</t>
  </si>
  <si>
    <t>Управление образования</t>
  </si>
  <si>
    <t>Обеспечение комплексного развития сельских территорий в части улучшения жилищных условий граждан, проживающих на сельских территориях</t>
  </si>
  <si>
    <t xml:space="preserve">к муниципальной программе «Развитие агропромышленного комплекса Усть-Абаканского района и социальной сферы на селе»
</t>
  </si>
  <si>
    <t>Основное мероприятие2</t>
  </si>
  <si>
    <t>3.2</t>
  </si>
  <si>
    <t>«Развитие агропромышленного комплекса Усть-Абаканского района и социальной сферы на селе»</t>
  </si>
  <si>
    <t>«Устойчивое развитие сельских территорий»</t>
  </si>
  <si>
    <t>«Комплексное развитие сельских территорий»</t>
  </si>
  <si>
    <t>Приобретение жилья для граждан, молодых семей и молодых специалистов, проживающих в сельской местности.</t>
  </si>
  <si>
    <t>Иные межбюджетные трансферты на мероприятия по комплексному развитию сельских территорий</t>
  </si>
  <si>
    <t>Создание спортивной площадки</t>
  </si>
  <si>
    <t>Количество реализованных проектов  комплексного развития сельских территорий на 2 единицы</t>
  </si>
  <si>
    <t>Строительство жилья, предоставляемого по договорам найма жилого помещения</t>
  </si>
  <si>
    <t>Иные межбюджетные трансферты на реализацию мероприятий по строительству жилья, предоставляемого по договору найма жилого помещения</t>
  </si>
  <si>
    <t>средства республиканского бюджета (РХ)</t>
  </si>
  <si>
    <t>3.3.</t>
  </si>
  <si>
    <t xml:space="preserve">Приложение </t>
  </si>
  <si>
    <t>Обеспечение благоустроенным жильем граждан, проживающих в сельской местности</t>
  </si>
  <si>
    <t>Мероприятие 3</t>
  </si>
  <si>
    <t>Строительство жилья, предоставляемого по договору найма жилого помещения</t>
  </si>
  <si>
    <t>Мероприятие 4</t>
  </si>
  <si>
    <t xml:space="preserve">Обеспечение комплексного развития сельских территорий в части реализации мероприятий, связанных со строительством жилого помещения (жилого дома), предоставляемого гражданам по договорам найма жилого помещения </t>
  </si>
  <si>
    <t>Обеспечение комплексного развития сельских территорий (формирование современного облика сельских территорий, направленных на создание  и развитие инфраструктуры в сельской местности)</t>
  </si>
  <si>
    <t>Ввод и приобретение жилья для граждан  – 0,492 тыс. кв. метров;</t>
  </si>
  <si>
    <t>Ввод   жилья для граждан, предоставляемого по договорам найма жилого помещения-0,54 тыс. кв.метров.</t>
  </si>
  <si>
    <t>Управление образование (ФБ)</t>
  </si>
  <si>
    <t>Управление образование (РХ)</t>
  </si>
  <si>
    <t>Программные мероприятия на 2016-2023 годы</t>
  </si>
  <si>
    <t>Управление образование (МБ)</t>
  </si>
  <si>
    <t>Заместитель Главы администрации Усть-Абаканского района по финансам и экономике - руководитель управления финансов и экономики Администрации Усть-Абаканского района</t>
  </si>
  <si>
    <t xml:space="preserve">Формирование современного облика сельских территорий, направленных на создание и развитие инфраструктуры в сельской местности </t>
  </si>
  <si>
    <t>Капитальный ремонт культурно-досугового центра «Центр» с.Калинино</t>
  </si>
  <si>
    <t xml:space="preserve">Иные межбюджетные трансферты на мероприятия по формированию современного облика сельских территорий, направленных на создание и развитие инфраструктуры в сельской местности </t>
  </si>
  <si>
    <t>Управление культуры</t>
  </si>
  <si>
    <t xml:space="preserve">Капитальный ремонт в школах, создание спортивной площадки, ремонт клуба (2021г - МБОУ «Калининская СОШ») </t>
  </si>
  <si>
    <t>Управление ЖКХ и строительства</t>
  </si>
  <si>
    <t>Управление ЖКХ и строительства (ФБ)</t>
  </si>
  <si>
    <t>Управление ЖКХ и строительства (РХ)</t>
  </si>
  <si>
    <t xml:space="preserve">Изготовление ПСД на строительство школы искусств, на строительство библиотеки.                           </t>
  </si>
  <si>
    <t>Капитальный ремонт МБОУ «Калининская СОШ».                                     Госэкспертиза ПСД и сметной стоимости: МБДОУ "Родничок"; МБОУ Чапаевская СОШ, "НШ-ДС "Росток" (разработка ПСД на реконструкцию здания); МБДОУ "Усть-Абаканская ЦДО".</t>
  </si>
  <si>
    <t>Мероприятие 5</t>
  </si>
  <si>
    <t>Обеспечение комплексного развития сельских территорий в части реализации мероприятий, связанных со строительством жилого помещения (жилого дома), предоставляемого гражданам по договорам найма жилого помещения (средства работодателя)</t>
  </si>
  <si>
    <t>Управление ЖКХ</t>
  </si>
  <si>
    <t>от 09.12.2021  № 1255 - п</t>
  </si>
</sst>
</file>

<file path=xl/styles.xml><?xml version="1.0" encoding="utf-8"?>
<styleSheet xmlns="http://schemas.openxmlformats.org/spreadsheetml/2006/main">
  <fonts count="22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3"/>
      <color indexed="8"/>
      <name val="Times New Roman"/>
      <family val="1"/>
      <charset val="204"/>
    </font>
    <font>
      <sz val="10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i/>
      <sz val="13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i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Calibri"/>
      <family val="2"/>
      <scheme val="minor"/>
    </font>
    <font>
      <i/>
      <sz val="12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scheme val="minor"/>
    </font>
    <font>
      <sz val="13"/>
      <color rgb="FF2D2D2D"/>
      <name val="Times New Roman"/>
      <family val="1"/>
      <charset val="204"/>
    </font>
    <font>
      <b/>
      <sz val="16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1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1" fillId="0" borderId="0"/>
  </cellStyleXfs>
  <cellXfs count="234">
    <xf numFmtId="0" fontId="0" fillId="0" borderId="0" xfId="0"/>
    <xf numFmtId="0" fontId="4" fillId="0" borderId="0" xfId="0" applyFont="1"/>
    <xf numFmtId="0" fontId="0" fillId="2" borderId="0" xfId="0" applyFill="1"/>
    <xf numFmtId="0" fontId="5" fillId="2" borderId="0" xfId="0" applyFont="1" applyFill="1" applyAlignment="1"/>
    <xf numFmtId="0" fontId="3" fillId="2" borderId="1" xfId="0" applyFont="1" applyFill="1" applyBorder="1" applyAlignment="1">
      <alignment vertical="top" wrapText="1"/>
    </xf>
    <xf numFmtId="0" fontId="7" fillId="0" borderId="0" xfId="0" applyFont="1"/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6" fillId="0" borderId="1" xfId="0" applyFont="1" applyBorder="1" applyAlignment="1">
      <alignment wrapText="1"/>
    </xf>
    <xf numFmtId="0" fontId="3" fillId="2" borderId="1" xfId="0" applyFont="1" applyFill="1" applyBorder="1"/>
    <xf numFmtId="0" fontId="3" fillId="2" borderId="1" xfId="0" applyFont="1" applyFill="1" applyBorder="1" applyAlignment="1">
      <alignment horizontal="center" vertical="top"/>
    </xf>
    <xf numFmtId="3" fontId="3" fillId="2" borderId="1" xfId="0" applyNumberFormat="1" applyFont="1" applyFill="1" applyBorder="1" applyAlignment="1">
      <alignment vertical="top"/>
    </xf>
    <xf numFmtId="0" fontId="3" fillId="0" borderId="1" xfId="0" applyFont="1" applyBorder="1" applyAlignment="1">
      <alignment wrapText="1"/>
    </xf>
    <xf numFmtId="0" fontId="6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3" fontId="3" fillId="2" borderId="1" xfId="0" applyNumberFormat="1" applyFont="1" applyFill="1" applyBorder="1" applyAlignment="1">
      <alignment horizontal="justify" vertical="top" wrapText="1"/>
    </xf>
    <xf numFmtId="0" fontId="3" fillId="0" borderId="1" xfId="0" applyFont="1" applyBorder="1"/>
    <xf numFmtId="49" fontId="8" fillId="0" borderId="1" xfId="0" applyNumberFormat="1" applyFont="1" applyBorder="1" applyAlignment="1">
      <alignment vertical="top" wrapText="1"/>
    </xf>
    <xf numFmtId="0" fontId="12" fillId="0" borderId="1" xfId="0" applyFont="1" applyBorder="1" applyAlignment="1">
      <alignment horizontal="left" vertical="top"/>
    </xf>
    <xf numFmtId="0" fontId="12" fillId="0" borderId="1" xfId="0" applyFont="1" applyBorder="1" applyAlignment="1">
      <alignment vertical="top" wrapText="1"/>
    </xf>
    <xf numFmtId="49" fontId="3" fillId="0" borderId="1" xfId="0" applyNumberFormat="1" applyFont="1" applyBorder="1" applyAlignment="1">
      <alignment vertical="top" wrapText="1"/>
    </xf>
    <xf numFmtId="0" fontId="6" fillId="0" borderId="1" xfId="0" applyFont="1" applyBorder="1" applyAlignment="1">
      <alignment vertical="center" wrapText="1"/>
    </xf>
    <xf numFmtId="0" fontId="14" fillId="0" borderId="1" xfId="0" applyFont="1" applyBorder="1" applyAlignment="1">
      <alignment horizontal="left" vertical="top" wrapText="1"/>
    </xf>
    <xf numFmtId="0" fontId="14" fillId="0" borderId="1" xfId="0" applyFont="1" applyBorder="1" applyAlignment="1">
      <alignment vertical="top" wrapText="1"/>
    </xf>
    <xf numFmtId="0" fontId="0" fillId="2" borderId="0" xfId="0" applyFill="1" applyBorder="1"/>
    <xf numFmtId="0" fontId="3" fillId="0" borderId="1" xfId="0" applyFont="1" applyFill="1" applyBorder="1" applyAlignment="1">
      <alignment wrapText="1"/>
    </xf>
    <xf numFmtId="4" fontId="6" fillId="0" borderId="1" xfId="0" applyNumberFormat="1" applyFont="1" applyFill="1" applyBorder="1" applyAlignment="1">
      <alignment horizontal="right" vertical="top" wrapText="1"/>
    </xf>
    <xf numFmtId="4" fontId="6" fillId="2" borderId="1" xfId="0" applyNumberFormat="1" applyFont="1" applyFill="1" applyBorder="1" applyAlignment="1">
      <alignment horizontal="right" vertical="top" wrapText="1"/>
    </xf>
    <xf numFmtId="4" fontId="8" fillId="0" borderId="1" xfId="0" applyNumberFormat="1" applyFont="1" applyFill="1" applyBorder="1" applyAlignment="1">
      <alignment horizontal="right" vertical="top" wrapText="1"/>
    </xf>
    <xf numFmtId="4" fontId="3" fillId="0" borderId="1" xfId="0" applyNumberFormat="1" applyFont="1" applyFill="1" applyBorder="1" applyAlignment="1">
      <alignment horizontal="right" vertical="top" wrapText="1"/>
    </xf>
    <xf numFmtId="4" fontId="3" fillId="2" borderId="1" xfId="0" applyNumberFormat="1" applyFont="1" applyFill="1" applyBorder="1" applyAlignment="1">
      <alignment horizontal="right" vertical="top" wrapText="1"/>
    </xf>
    <xf numFmtId="4" fontId="8" fillId="2" borderId="1" xfId="0" applyNumberFormat="1" applyFont="1" applyFill="1" applyBorder="1" applyAlignment="1">
      <alignment horizontal="right" vertical="top" wrapText="1"/>
    </xf>
    <xf numFmtId="4" fontId="3" fillId="0" borderId="1" xfId="0" applyNumberFormat="1" applyFont="1" applyBorder="1" applyAlignment="1">
      <alignment horizontal="right" vertical="top"/>
    </xf>
    <xf numFmtId="4" fontId="3" fillId="2" borderId="1" xfId="0" applyNumberFormat="1" applyFont="1" applyFill="1" applyBorder="1" applyAlignment="1">
      <alignment horizontal="right" vertical="top"/>
    </xf>
    <xf numFmtId="4" fontId="3" fillId="0" borderId="1" xfId="0" applyNumberFormat="1" applyFont="1" applyFill="1" applyBorder="1" applyAlignment="1">
      <alignment horizontal="right" vertical="top"/>
    </xf>
    <xf numFmtId="4" fontId="8" fillId="0" borderId="1" xfId="0" applyNumberFormat="1" applyFont="1" applyBorder="1" applyAlignment="1">
      <alignment horizontal="right" vertical="top"/>
    </xf>
    <xf numFmtId="4" fontId="3" fillId="2" borderId="2" xfId="0" applyNumberFormat="1" applyFont="1" applyFill="1" applyBorder="1" applyAlignment="1">
      <alignment horizontal="right" vertical="top" wrapText="1"/>
    </xf>
    <xf numFmtId="4" fontId="6" fillId="0" borderId="1" xfId="0" applyNumberFormat="1" applyFont="1" applyFill="1" applyBorder="1" applyAlignment="1">
      <alignment horizontal="right" vertical="center" wrapText="1"/>
    </xf>
    <xf numFmtId="4" fontId="6" fillId="2" borderId="1" xfId="0" applyNumberFormat="1" applyFont="1" applyFill="1" applyBorder="1" applyAlignment="1">
      <alignment horizontal="right" vertical="center" wrapText="1"/>
    </xf>
    <xf numFmtId="4" fontId="8" fillId="0" borderId="1" xfId="0" applyNumberFormat="1" applyFont="1" applyFill="1" applyBorder="1" applyAlignment="1">
      <alignment horizontal="right"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4" fontId="3" fillId="2" borderId="1" xfId="0" applyNumberFormat="1" applyFont="1" applyFill="1" applyBorder="1" applyAlignment="1">
      <alignment horizontal="right" vertical="center" wrapText="1"/>
    </xf>
    <xf numFmtId="0" fontId="3" fillId="2" borderId="2" xfId="0" applyFont="1" applyFill="1" applyBorder="1" applyAlignment="1">
      <alignment horizontal="justify" vertical="top" wrapText="1"/>
    </xf>
    <xf numFmtId="0" fontId="3" fillId="2" borderId="2" xfId="0" applyFont="1" applyFill="1" applyBorder="1" applyAlignment="1">
      <alignment vertical="top" wrapText="1"/>
    </xf>
    <xf numFmtId="3" fontId="12" fillId="0" borderId="1" xfId="0" applyNumberFormat="1" applyFont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0" fontId="12" fillId="0" borderId="1" xfId="0" applyFont="1" applyBorder="1" applyAlignment="1">
      <alignment vertical="top"/>
    </xf>
    <xf numFmtId="0" fontId="12" fillId="0" borderId="1" xfId="0" applyFont="1" applyBorder="1"/>
    <xf numFmtId="0" fontId="12" fillId="2" borderId="1" xfId="0" applyFont="1" applyFill="1" applyBorder="1"/>
    <xf numFmtId="0" fontId="3" fillId="0" borderId="1" xfId="2" applyFont="1" applyFill="1" applyBorder="1" applyAlignment="1">
      <alignment vertical="top" wrapText="1"/>
    </xf>
    <xf numFmtId="0" fontId="3" fillId="2" borderId="2" xfId="0" applyFont="1" applyFill="1" applyBorder="1" applyAlignment="1">
      <alignment horizontal="left" vertical="top" wrapText="1"/>
    </xf>
    <xf numFmtId="0" fontId="3" fillId="0" borderId="1" xfId="0" applyFont="1" applyBorder="1" applyAlignment="1">
      <alignment vertical="top" wrapText="1"/>
    </xf>
    <xf numFmtId="0" fontId="3" fillId="2" borderId="1" xfId="0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0" fillId="2" borderId="0" xfId="0" applyFont="1" applyFill="1" applyAlignment="1">
      <alignment horizontal="left" wrapText="1"/>
    </xf>
    <xf numFmtId="0" fontId="15" fillId="2" borderId="0" xfId="0" applyFont="1" applyFill="1" applyBorder="1"/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/>
    </xf>
    <xf numFmtId="0" fontId="12" fillId="0" borderId="2" xfId="0" applyFont="1" applyBorder="1" applyAlignment="1">
      <alignment vertical="top"/>
    </xf>
    <xf numFmtId="0" fontId="0" fillId="3" borderId="0" xfId="0" applyFill="1"/>
    <xf numFmtId="4" fontId="3" fillId="2" borderId="1" xfId="0" applyNumberFormat="1" applyFont="1" applyFill="1" applyBorder="1"/>
    <xf numFmtId="4" fontId="3" fillId="2" borderId="1" xfId="0" applyNumberFormat="1" applyFont="1" applyFill="1" applyBorder="1" applyAlignment="1">
      <alignment horizontal="justify" vertical="top" wrapText="1"/>
    </xf>
    <xf numFmtId="4" fontId="3" fillId="4" borderId="1" xfId="0" applyNumberFormat="1" applyFont="1" applyFill="1" applyBorder="1" applyAlignment="1">
      <alignment horizontal="right" vertical="top" wrapText="1"/>
    </xf>
    <xf numFmtId="4" fontId="3" fillId="4" borderId="1" xfId="0" applyNumberFormat="1" applyFont="1" applyFill="1" applyBorder="1" applyAlignment="1">
      <alignment horizontal="right" vertical="top"/>
    </xf>
    <xf numFmtId="0" fontId="3" fillId="4" borderId="1" xfId="0" applyFont="1" applyFill="1" applyBorder="1" applyAlignment="1">
      <alignment vertical="top"/>
    </xf>
    <xf numFmtId="0" fontId="3" fillId="4" borderId="1" xfId="2" applyFont="1" applyFill="1" applyBorder="1" applyAlignment="1">
      <alignment vertical="top" wrapText="1"/>
    </xf>
    <xf numFmtId="0" fontId="12" fillId="4" borderId="1" xfId="0" applyFont="1" applyFill="1" applyBorder="1" applyAlignment="1">
      <alignment vertical="top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top" wrapText="1"/>
    </xf>
    <xf numFmtId="0" fontId="0" fillId="4" borderId="0" xfId="0" applyFill="1"/>
    <xf numFmtId="0" fontId="3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top" wrapText="1"/>
    </xf>
    <xf numFmtId="0" fontId="0" fillId="4" borderId="0" xfId="0" applyFill="1" applyBorder="1"/>
    <xf numFmtId="4" fontId="6" fillId="2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top" wrapText="1"/>
    </xf>
    <xf numFmtId="4" fontId="8" fillId="4" borderId="1" xfId="0" applyNumberFormat="1" applyFont="1" applyFill="1" applyBorder="1" applyAlignment="1">
      <alignment horizontal="center" vertical="top" wrapText="1"/>
    </xf>
    <xf numFmtId="4" fontId="8" fillId="2" borderId="1" xfId="0" applyNumberFormat="1" applyFont="1" applyFill="1" applyBorder="1" applyAlignment="1">
      <alignment horizontal="center" vertical="top" wrapText="1"/>
    </xf>
    <xf numFmtId="4" fontId="3" fillId="4" borderId="1" xfId="0" applyNumberFormat="1" applyFont="1" applyFill="1" applyBorder="1" applyAlignment="1">
      <alignment horizontal="center" vertical="top" wrapText="1"/>
    </xf>
    <xf numFmtId="4" fontId="3" fillId="2" borderId="1" xfId="0" applyNumberFormat="1" applyFont="1" applyFill="1" applyBorder="1" applyAlignment="1">
      <alignment horizontal="center" vertical="top" wrapText="1"/>
    </xf>
    <xf numFmtId="4" fontId="3" fillId="4" borderId="1" xfId="0" applyNumberFormat="1" applyFont="1" applyFill="1" applyBorder="1" applyAlignment="1">
      <alignment horizontal="center" vertical="top"/>
    </xf>
    <xf numFmtId="4" fontId="3" fillId="2" borderId="1" xfId="0" applyNumberFormat="1" applyFont="1" applyFill="1" applyBorder="1" applyAlignment="1">
      <alignment horizontal="center" vertical="top"/>
    </xf>
    <xf numFmtId="4" fontId="3" fillId="2" borderId="2" xfId="0" applyNumberFormat="1" applyFont="1" applyFill="1" applyBorder="1" applyAlignment="1">
      <alignment horizontal="center" vertical="top"/>
    </xf>
    <xf numFmtId="4" fontId="3" fillId="4" borderId="4" xfId="0" applyNumberFormat="1" applyFont="1" applyFill="1" applyBorder="1" applyAlignment="1">
      <alignment horizontal="center" vertical="top" wrapText="1"/>
    </xf>
    <xf numFmtId="4" fontId="3" fillId="2" borderId="4" xfId="0" applyNumberFormat="1" applyFont="1" applyFill="1" applyBorder="1" applyAlignment="1">
      <alignment horizontal="center" vertical="top" wrapText="1"/>
    </xf>
    <xf numFmtId="0" fontId="16" fillId="0" borderId="0" xfId="0" applyFont="1"/>
    <xf numFmtId="0" fontId="16" fillId="2" borderId="0" xfId="0" applyFont="1" applyFill="1"/>
    <xf numFmtId="0" fontId="7" fillId="4" borderId="0" xfId="0" applyFont="1" applyFill="1"/>
    <xf numFmtId="4" fontId="7" fillId="4" borderId="0" xfId="0" applyNumberFormat="1" applyFont="1" applyFill="1"/>
    <xf numFmtId="4" fontId="7" fillId="4" borderId="1" xfId="0" applyNumberFormat="1" applyFont="1" applyFill="1" applyBorder="1"/>
    <xf numFmtId="4" fontId="0" fillId="4" borderId="0" xfId="0" applyNumberFormat="1" applyFill="1"/>
    <xf numFmtId="49" fontId="3" fillId="4" borderId="1" xfId="0" applyNumberFormat="1" applyFont="1" applyFill="1" applyBorder="1" applyAlignment="1">
      <alignment horizontal="center" vertical="top"/>
    </xf>
    <xf numFmtId="4" fontId="8" fillId="2" borderId="8" xfId="0" applyNumberFormat="1" applyFont="1" applyFill="1" applyBorder="1" applyAlignment="1">
      <alignment horizontal="center" vertical="top"/>
    </xf>
    <xf numFmtId="4" fontId="12" fillId="2" borderId="8" xfId="0" applyNumberFormat="1" applyFont="1" applyFill="1" applyBorder="1" applyAlignment="1">
      <alignment horizontal="center" vertical="top" wrapText="1"/>
    </xf>
    <xf numFmtId="4" fontId="12" fillId="4" borderId="8" xfId="0" applyNumberFormat="1" applyFont="1" applyFill="1" applyBorder="1" applyAlignment="1">
      <alignment horizontal="center" vertical="top" wrapText="1"/>
    </xf>
    <xf numFmtId="3" fontId="12" fillId="2" borderId="10" xfId="0" applyNumberFormat="1" applyFont="1" applyFill="1" applyBorder="1" applyAlignment="1">
      <alignment vertical="top" wrapText="1"/>
    </xf>
    <xf numFmtId="0" fontId="12" fillId="2" borderId="10" xfId="0" applyFont="1" applyFill="1" applyBorder="1" applyAlignment="1">
      <alignment vertical="top" wrapText="1"/>
    </xf>
    <xf numFmtId="0" fontId="0" fillId="3" borderId="3" xfId="0" applyFill="1" applyBorder="1"/>
    <xf numFmtId="0" fontId="0" fillId="3" borderId="0" xfId="0" applyFill="1" applyBorder="1"/>
    <xf numFmtId="49" fontId="3" fillId="2" borderId="2" xfId="0" applyNumberFormat="1" applyFont="1" applyFill="1" applyBorder="1" applyAlignment="1">
      <alignment horizontal="center" vertical="top"/>
    </xf>
    <xf numFmtId="49" fontId="3" fillId="2" borderId="3" xfId="0" applyNumberFormat="1" applyFont="1" applyFill="1" applyBorder="1" applyAlignment="1">
      <alignment vertical="top"/>
    </xf>
    <xf numFmtId="49" fontId="3" fillId="2" borderId="4" xfId="0" applyNumberFormat="1" applyFont="1" applyFill="1" applyBorder="1" applyAlignment="1">
      <alignment vertical="top"/>
    </xf>
    <xf numFmtId="3" fontId="12" fillId="4" borderId="1" xfId="0" applyNumberFormat="1" applyFont="1" applyFill="1" applyBorder="1" applyAlignment="1">
      <alignment vertical="top" wrapText="1"/>
    </xf>
    <xf numFmtId="0" fontId="3" fillId="4" borderId="1" xfId="0" applyFont="1" applyFill="1" applyBorder="1" applyAlignment="1">
      <alignment vertical="top" wrapText="1"/>
    </xf>
    <xf numFmtId="0" fontId="12" fillId="4" borderId="1" xfId="0" applyFont="1" applyFill="1" applyBorder="1"/>
    <xf numFmtId="0" fontId="0" fillId="4" borderId="3" xfId="0" applyFill="1" applyBorder="1"/>
    <xf numFmtId="0" fontId="12" fillId="4" borderId="9" xfId="0" applyFont="1" applyFill="1" applyBorder="1" applyAlignment="1">
      <alignment vertical="top" wrapText="1"/>
    </xf>
    <xf numFmtId="0" fontId="0" fillId="4" borderId="4" xfId="0" applyFill="1" applyBorder="1"/>
    <xf numFmtId="0" fontId="0" fillId="4" borderId="0" xfId="0" applyFill="1" applyBorder="1"/>
    <xf numFmtId="4" fontId="6" fillId="4" borderId="1" xfId="0" applyNumberFormat="1" applyFont="1" applyFill="1" applyBorder="1" applyAlignment="1">
      <alignment horizontal="center" vertical="center" wrapText="1"/>
    </xf>
    <xf numFmtId="4" fontId="8" fillId="4" borderId="1" xfId="0" applyNumberFormat="1" applyFont="1" applyFill="1" applyBorder="1" applyAlignment="1">
      <alignment horizontal="center" vertical="center" wrapText="1"/>
    </xf>
    <xf numFmtId="4" fontId="3" fillId="4" borderId="1" xfId="0" applyNumberFormat="1" applyFont="1" applyFill="1" applyBorder="1" applyAlignment="1">
      <alignment horizontal="center" vertical="center" wrapText="1"/>
    </xf>
    <xf numFmtId="4" fontId="6" fillId="4" borderId="1" xfId="0" applyNumberFormat="1" applyFont="1" applyFill="1" applyBorder="1" applyAlignment="1">
      <alignment horizontal="center" vertical="top" wrapText="1"/>
    </xf>
    <xf numFmtId="4" fontId="8" fillId="4" borderId="1" xfId="0" applyNumberFormat="1" applyFont="1" applyFill="1" applyBorder="1" applyAlignment="1">
      <alignment horizontal="center" vertical="top" wrapText="1"/>
    </xf>
    <xf numFmtId="4" fontId="3" fillId="4" borderId="1" xfId="0" applyNumberFormat="1" applyFont="1" applyFill="1" applyBorder="1" applyAlignment="1">
      <alignment horizontal="center" vertical="top" wrapText="1"/>
    </xf>
    <xf numFmtId="4" fontId="3" fillId="4" borderId="1" xfId="0" applyNumberFormat="1" applyFont="1" applyFill="1" applyBorder="1" applyAlignment="1">
      <alignment horizontal="center" vertical="top"/>
    </xf>
    <xf numFmtId="4" fontId="3" fillId="4" borderId="2" xfId="0" applyNumberFormat="1" applyFont="1" applyFill="1" applyBorder="1" applyAlignment="1">
      <alignment horizontal="center" vertical="top"/>
    </xf>
    <xf numFmtId="4" fontId="3" fillId="4" borderId="4" xfId="0" applyNumberFormat="1" applyFont="1" applyFill="1" applyBorder="1" applyAlignment="1">
      <alignment horizontal="center" vertical="top" wrapText="1"/>
    </xf>
    <xf numFmtId="4" fontId="8" fillId="4" borderId="1" xfId="0" applyNumberFormat="1" applyFont="1" applyFill="1" applyBorder="1" applyAlignment="1">
      <alignment horizontal="center" vertical="top"/>
    </xf>
    <xf numFmtId="4" fontId="12" fillId="4" borderId="1" xfId="0" applyNumberFormat="1" applyFont="1" applyFill="1" applyBorder="1" applyAlignment="1">
      <alignment horizontal="center" vertical="top" wrapText="1"/>
    </xf>
    <xf numFmtId="4" fontId="12" fillId="4" borderId="1" xfId="0" applyNumberFormat="1" applyFont="1" applyFill="1" applyBorder="1" applyAlignment="1">
      <alignment horizontal="center" vertical="top"/>
    </xf>
    <xf numFmtId="0" fontId="16" fillId="4" borderId="0" xfId="0" applyFont="1" applyFill="1" applyBorder="1"/>
    <xf numFmtId="4" fontId="17" fillId="0" borderId="1" xfId="0" applyNumberFormat="1" applyFont="1" applyBorder="1" applyAlignment="1">
      <alignment horizontal="right" vertical="top"/>
    </xf>
    <xf numFmtId="4" fontId="3" fillId="2" borderId="2" xfId="0" applyNumberFormat="1" applyFont="1" applyFill="1" applyBorder="1" applyAlignment="1">
      <alignment vertical="top" wrapText="1"/>
    </xf>
    <xf numFmtId="4" fontId="3" fillId="2" borderId="2" xfId="0" applyNumberFormat="1" applyFont="1" applyFill="1" applyBorder="1" applyAlignment="1">
      <alignment vertical="top"/>
    </xf>
    <xf numFmtId="0" fontId="19" fillId="0" borderId="0" xfId="0" applyFont="1"/>
    <xf numFmtId="0" fontId="3" fillId="0" borderId="1" xfId="0" applyFont="1" applyBorder="1" applyAlignment="1">
      <alignment vertical="top" wrapText="1"/>
    </xf>
    <xf numFmtId="4" fontId="16" fillId="0" borderId="0" xfId="0" applyNumberFormat="1" applyFont="1"/>
    <xf numFmtId="3" fontId="12" fillId="4" borderId="10" xfId="0" applyNumberFormat="1" applyFont="1" applyFill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12" fillId="0" borderId="0" xfId="0" applyFont="1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20" fillId="0" borderId="0" xfId="0" applyFont="1" applyAlignment="1">
      <alignment wrapText="1"/>
    </xf>
    <xf numFmtId="0" fontId="12" fillId="4" borderId="1" xfId="0" applyFont="1" applyFill="1" applyBorder="1" applyAlignment="1">
      <alignment vertical="top" wrapText="1"/>
    </xf>
    <xf numFmtId="0" fontId="3" fillId="4" borderId="4" xfId="0" applyFont="1" applyFill="1" applyBorder="1" applyAlignment="1">
      <alignment horizontal="left" vertical="top"/>
    </xf>
    <xf numFmtId="0" fontId="12" fillId="0" borderId="2" xfId="0" applyFont="1" applyBorder="1" applyAlignment="1">
      <alignment vertical="top" wrapText="1"/>
    </xf>
    <xf numFmtId="0" fontId="12" fillId="0" borderId="3" xfId="0" applyFont="1" applyBorder="1" applyAlignment="1">
      <alignment vertical="top" wrapText="1"/>
    </xf>
    <xf numFmtId="0" fontId="12" fillId="0" borderId="4" xfId="0" applyFont="1" applyBorder="1" applyAlignment="1">
      <alignment vertical="top" wrapText="1"/>
    </xf>
    <xf numFmtId="4" fontId="3" fillId="4" borderId="7" xfId="0" applyNumberFormat="1" applyFont="1" applyFill="1" applyBorder="1" applyAlignment="1">
      <alignment horizontal="center" vertical="top" wrapText="1"/>
    </xf>
    <xf numFmtId="0" fontId="12" fillId="0" borderId="12" xfId="0" applyFont="1" applyBorder="1" applyAlignment="1">
      <alignment vertical="top" wrapText="1"/>
    </xf>
    <xf numFmtId="0" fontId="3" fillId="2" borderId="4" xfId="0" applyFont="1" applyFill="1" applyBorder="1" applyAlignment="1">
      <alignment horizontal="center" vertical="top" wrapText="1"/>
    </xf>
    <xf numFmtId="0" fontId="3" fillId="4" borderId="4" xfId="2" applyFont="1" applyFill="1" applyBorder="1" applyAlignment="1">
      <alignment horizontal="left" vertical="top" wrapText="1"/>
    </xf>
    <xf numFmtId="0" fontId="0" fillId="0" borderId="0" xfId="0" applyFill="1"/>
    <xf numFmtId="4" fontId="6" fillId="0" borderId="1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top" wrapText="1"/>
    </xf>
    <xf numFmtId="4" fontId="8" fillId="0" borderId="1" xfId="0" applyNumberFormat="1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/>
    </xf>
    <xf numFmtId="4" fontId="3" fillId="0" borderId="2" xfId="0" applyNumberFormat="1" applyFont="1" applyFill="1" applyBorder="1" applyAlignment="1">
      <alignment horizontal="center" vertical="top"/>
    </xf>
    <xf numFmtId="4" fontId="3" fillId="0" borderId="4" xfId="0" applyNumberFormat="1" applyFont="1" applyFill="1" applyBorder="1" applyAlignment="1">
      <alignment horizontal="center" vertical="top" wrapText="1"/>
    </xf>
    <xf numFmtId="4" fontId="8" fillId="0" borderId="1" xfId="0" applyNumberFormat="1" applyFont="1" applyFill="1" applyBorder="1" applyAlignment="1">
      <alignment horizontal="center" vertical="top"/>
    </xf>
    <xf numFmtId="4" fontId="12" fillId="0" borderId="1" xfId="0" applyNumberFormat="1" applyFont="1" applyFill="1" applyBorder="1" applyAlignment="1">
      <alignment horizontal="center" vertical="top" wrapText="1"/>
    </xf>
    <xf numFmtId="0" fontId="0" fillId="0" borderId="0" xfId="0" applyFill="1" applyBorder="1"/>
    <xf numFmtId="4" fontId="12" fillId="0" borderId="1" xfId="0" applyNumberFormat="1" applyFont="1" applyFill="1" applyBorder="1" applyAlignment="1">
      <alignment horizontal="center" vertical="top"/>
    </xf>
    <xf numFmtId="0" fontId="16" fillId="0" borderId="0" xfId="0" applyFont="1" applyFill="1" applyBorder="1"/>
    <xf numFmtId="0" fontId="12" fillId="0" borderId="1" xfId="0" applyFont="1" applyFill="1" applyBorder="1" applyAlignment="1">
      <alignment vertical="top"/>
    </xf>
    <xf numFmtId="0" fontId="0" fillId="0" borderId="1" xfId="0" applyFill="1" applyBorder="1"/>
    <xf numFmtId="0" fontId="0" fillId="0" borderId="3" xfId="0" applyFill="1" applyBorder="1"/>
    <xf numFmtId="0" fontId="12" fillId="0" borderId="0" xfId="0" applyFont="1" applyFill="1" applyBorder="1" applyAlignment="1">
      <alignment horizontal="left" vertical="top" wrapText="1"/>
    </xf>
    <xf numFmtId="0" fontId="3" fillId="2" borderId="3" xfId="0" applyFont="1" applyFill="1" applyBorder="1" applyAlignment="1">
      <alignment horizontal="left" vertical="top" wrapText="1"/>
    </xf>
    <xf numFmtId="0" fontId="3" fillId="2" borderId="4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top" wrapText="1"/>
    </xf>
    <xf numFmtId="49" fontId="3" fillId="2" borderId="1" xfId="0" applyNumberFormat="1" applyFont="1" applyFill="1" applyBorder="1" applyAlignment="1">
      <alignment horizontal="center" vertical="top"/>
    </xf>
    <xf numFmtId="0" fontId="3" fillId="0" borderId="2" xfId="0" applyFont="1" applyBorder="1" applyAlignment="1">
      <alignment horizontal="left" vertical="top"/>
    </xf>
    <xf numFmtId="0" fontId="3" fillId="0" borderId="3" xfId="0" applyFont="1" applyBorder="1" applyAlignment="1">
      <alignment horizontal="left" vertical="top"/>
    </xf>
    <xf numFmtId="0" fontId="3" fillId="0" borderId="4" xfId="0" applyFont="1" applyBorder="1" applyAlignment="1">
      <alignment horizontal="left" vertical="top"/>
    </xf>
    <xf numFmtId="0" fontId="3" fillId="2" borderId="2" xfId="0" applyFont="1" applyFill="1" applyBorder="1" applyAlignment="1">
      <alignment horizontal="left" vertical="top" wrapText="1"/>
    </xf>
    <xf numFmtId="0" fontId="6" fillId="0" borderId="2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left" vertical="top" wrapText="1"/>
    </xf>
    <xf numFmtId="0" fontId="3" fillId="0" borderId="1" xfId="0" applyFont="1" applyBorder="1" applyAlignment="1">
      <alignment vertical="top" wrapText="1"/>
    </xf>
    <xf numFmtId="49" fontId="3" fillId="2" borderId="2" xfId="0" applyNumberFormat="1" applyFont="1" applyFill="1" applyBorder="1" applyAlignment="1">
      <alignment horizontal="center" vertical="top"/>
    </xf>
    <xf numFmtId="49" fontId="3" fillId="2" borderId="3" xfId="0" applyNumberFormat="1" applyFont="1" applyFill="1" applyBorder="1" applyAlignment="1">
      <alignment horizontal="center" vertical="top"/>
    </xf>
    <xf numFmtId="49" fontId="3" fillId="2" borderId="4" xfId="0" applyNumberFormat="1" applyFont="1" applyFill="1" applyBorder="1" applyAlignment="1">
      <alignment horizontal="center" vertical="top"/>
    </xf>
    <xf numFmtId="0" fontId="3" fillId="0" borderId="2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3" fontId="12" fillId="4" borderId="2" xfId="0" applyNumberFormat="1" applyFont="1" applyFill="1" applyBorder="1" applyAlignment="1">
      <alignment horizontal="left" vertical="top" wrapText="1"/>
    </xf>
    <xf numFmtId="3" fontId="12" fillId="4" borderId="3" xfId="0" applyNumberFormat="1" applyFont="1" applyFill="1" applyBorder="1" applyAlignment="1">
      <alignment horizontal="left" vertical="top" wrapText="1"/>
    </xf>
    <xf numFmtId="3" fontId="12" fillId="4" borderId="4" xfId="0" applyNumberFormat="1" applyFont="1" applyFill="1" applyBorder="1" applyAlignment="1">
      <alignment horizontal="left" vertical="top" wrapText="1"/>
    </xf>
    <xf numFmtId="0" fontId="3" fillId="2" borderId="4" xfId="0" applyFont="1" applyFill="1" applyBorder="1" applyAlignment="1">
      <alignment vertical="top"/>
    </xf>
    <xf numFmtId="0" fontId="3" fillId="2" borderId="2" xfId="0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top" wrapText="1"/>
    </xf>
    <xf numFmtId="0" fontId="3" fillId="2" borderId="4" xfId="0" applyFont="1" applyFill="1" applyBorder="1" applyAlignment="1">
      <alignment horizontal="center" vertical="top" wrapText="1"/>
    </xf>
    <xf numFmtId="2" fontId="3" fillId="2" borderId="4" xfId="0" applyNumberFormat="1" applyFont="1" applyFill="1" applyBorder="1" applyAlignment="1">
      <alignment horizontal="center" vertical="top" wrapText="1"/>
    </xf>
    <xf numFmtId="2" fontId="3" fillId="2" borderId="1" xfId="0" applyNumberFormat="1" applyFont="1" applyFill="1" applyBorder="1" applyAlignment="1">
      <alignment horizontal="center" vertical="top" wrapText="1"/>
    </xf>
    <xf numFmtId="0" fontId="12" fillId="2" borderId="2" xfId="0" applyFont="1" applyFill="1" applyBorder="1" applyAlignment="1">
      <alignment horizontal="left" vertical="top" wrapText="1"/>
    </xf>
    <xf numFmtId="0" fontId="12" fillId="2" borderId="3" xfId="0" applyFont="1" applyFill="1" applyBorder="1" applyAlignment="1">
      <alignment horizontal="left" vertical="top" wrapText="1"/>
    </xf>
    <xf numFmtId="0" fontId="12" fillId="2" borderId="4" xfId="0" applyFont="1" applyFill="1" applyBorder="1" applyAlignment="1">
      <alignment horizontal="left" vertical="top" wrapText="1"/>
    </xf>
    <xf numFmtId="0" fontId="21" fillId="0" borderId="0" xfId="0" applyFont="1" applyAlignment="1">
      <alignment horizontal="center" vertical="center" wrapText="1"/>
    </xf>
    <xf numFmtId="0" fontId="12" fillId="0" borderId="2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3" fillId="0" borderId="8" xfId="1" applyFont="1" applyBorder="1" applyAlignment="1" applyProtection="1">
      <alignment horizontal="center" vertical="center" wrapText="1"/>
    </xf>
    <xf numFmtId="0" fontId="13" fillId="0" borderId="9" xfId="1" applyFont="1" applyBorder="1" applyAlignment="1" applyProtection="1">
      <alignment horizontal="center" vertical="center" wrapText="1"/>
    </xf>
    <xf numFmtId="0" fontId="13" fillId="0" borderId="10" xfId="1" applyFont="1" applyBorder="1" applyAlignment="1" applyProtection="1">
      <alignment horizontal="center" vertical="center" wrapText="1"/>
    </xf>
    <xf numFmtId="0" fontId="10" fillId="2" borderId="0" xfId="0" applyFont="1" applyFill="1" applyAlignment="1">
      <alignment horizontal="left" vertical="top" wrapText="1"/>
    </xf>
    <xf numFmtId="0" fontId="10" fillId="0" borderId="0" xfId="0" applyFont="1" applyFill="1" applyAlignment="1">
      <alignment horizontal="left"/>
    </xf>
    <xf numFmtId="0" fontId="10" fillId="2" borderId="0" xfId="0" applyFont="1" applyFill="1" applyAlignment="1">
      <alignment horizontal="left"/>
    </xf>
    <xf numFmtId="0" fontId="10" fillId="2" borderId="0" xfId="0" applyFont="1" applyFill="1" applyAlignment="1">
      <alignment horizontal="left" wrapText="1"/>
    </xf>
    <xf numFmtId="0" fontId="12" fillId="0" borderId="0" xfId="0" applyFont="1" applyAlignment="1">
      <alignment wrapText="1"/>
    </xf>
    <xf numFmtId="0" fontId="12" fillId="4" borderId="0" xfId="0" applyFont="1" applyFill="1" applyBorder="1"/>
    <xf numFmtId="0" fontId="3" fillId="0" borderId="3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 wrapText="1"/>
    </xf>
    <xf numFmtId="0" fontId="3" fillId="0" borderId="6" xfId="0" applyFont="1" applyBorder="1" applyAlignment="1">
      <alignment horizontal="left" vertical="top" wrapText="1"/>
    </xf>
    <xf numFmtId="0" fontId="3" fillId="0" borderId="7" xfId="0" applyFont="1" applyBorder="1" applyAlignment="1">
      <alignment horizontal="left" vertical="top" wrapText="1"/>
    </xf>
    <xf numFmtId="0" fontId="12" fillId="0" borderId="2" xfId="0" applyFont="1" applyBorder="1" applyAlignment="1">
      <alignment horizontal="left" vertical="top" wrapText="1"/>
    </xf>
    <xf numFmtId="0" fontId="12" fillId="0" borderId="3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left" vertical="top" wrapText="1"/>
    </xf>
    <xf numFmtId="0" fontId="3" fillId="4" borderId="2" xfId="0" applyFont="1" applyFill="1" applyBorder="1" applyAlignment="1">
      <alignment horizontal="left" vertical="top"/>
    </xf>
    <xf numFmtId="0" fontId="3" fillId="4" borderId="3" xfId="0" applyFont="1" applyFill="1" applyBorder="1" applyAlignment="1">
      <alignment horizontal="left" vertical="top"/>
    </xf>
    <xf numFmtId="0" fontId="3" fillId="4" borderId="4" xfId="0" applyFont="1" applyFill="1" applyBorder="1" applyAlignment="1">
      <alignment horizontal="left" vertical="top"/>
    </xf>
    <xf numFmtId="0" fontId="18" fillId="4" borderId="0" xfId="0" applyFont="1" applyFill="1" applyBorder="1" applyAlignment="1">
      <alignment horizontal="left"/>
    </xf>
    <xf numFmtId="0" fontId="3" fillId="4" borderId="2" xfId="0" applyFont="1" applyFill="1" applyBorder="1" applyAlignment="1">
      <alignment horizontal="left" vertical="top" wrapText="1"/>
    </xf>
    <xf numFmtId="0" fontId="3" fillId="4" borderId="3" xfId="0" applyFont="1" applyFill="1" applyBorder="1" applyAlignment="1">
      <alignment horizontal="left" vertical="top" wrapText="1"/>
    </xf>
    <xf numFmtId="0" fontId="3" fillId="4" borderId="4" xfId="0" applyFont="1" applyFill="1" applyBorder="1" applyAlignment="1">
      <alignment horizontal="left" vertical="top" wrapText="1"/>
    </xf>
    <xf numFmtId="49" fontId="3" fillId="4" borderId="2" xfId="0" applyNumberFormat="1" applyFont="1" applyFill="1" applyBorder="1" applyAlignment="1">
      <alignment horizontal="center" vertical="top"/>
    </xf>
    <xf numFmtId="49" fontId="3" fillId="4" borderId="3" xfId="0" applyNumberFormat="1" applyFont="1" applyFill="1" applyBorder="1" applyAlignment="1">
      <alignment horizontal="center" vertical="top"/>
    </xf>
    <xf numFmtId="49" fontId="3" fillId="4" borderId="4" xfId="0" applyNumberFormat="1" applyFont="1" applyFill="1" applyBorder="1" applyAlignment="1">
      <alignment horizontal="center" vertical="top"/>
    </xf>
    <xf numFmtId="0" fontId="3" fillId="4" borderId="2" xfId="2" applyFont="1" applyFill="1" applyBorder="1" applyAlignment="1">
      <alignment horizontal="left" vertical="top" wrapText="1"/>
    </xf>
    <xf numFmtId="0" fontId="3" fillId="4" borderId="3" xfId="2" applyFont="1" applyFill="1" applyBorder="1" applyAlignment="1">
      <alignment horizontal="left" vertical="top" wrapText="1"/>
    </xf>
    <xf numFmtId="0" fontId="3" fillId="4" borderId="4" xfId="2" applyFont="1" applyFill="1" applyBorder="1" applyAlignment="1">
      <alignment horizontal="left" vertical="top" wrapText="1"/>
    </xf>
    <xf numFmtId="3" fontId="12" fillId="0" borderId="2" xfId="0" applyNumberFormat="1" applyFont="1" applyBorder="1" applyAlignment="1">
      <alignment horizontal="left" vertical="top" wrapText="1"/>
    </xf>
    <xf numFmtId="3" fontId="12" fillId="0" borderId="3" xfId="0" applyNumberFormat="1" applyFont="1" applyBorder="1" applyAlignment="1">
      <alignment horizontal="left" vertical="top" wrapText="1"/>
    </xf>
    <xf numFmtId="3" fontId="12" fillId="0" borderId="4" xfId="0" applyNumberFormat="1" applyFont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18" fillId="0" borderId="11" xfId="0" applyFont="1" applyBorder="1" applyAlignment="1">
      <alignment horizontal="left" wrapText="1"/>
    </xf>
    <xf numFmtId="0" fontId="3" fillId="0" borderId="1" xfId="0" applyFont="1" applyBorder="1" applyAlignment="1">
      <alignment vertical="top"/>
    </xf>
  </cellXfs>
  <cellStyles count="4">
    <cellStyle name="Гиперссылка" xfId="1" builtinId="8"/>
    <cellStyle name="Обычный" xfId="0" builtinId="0"/>
    <cellStyle name="Обычный 2" xfId="2"/>
    <cellStyle name="Обычный 2 2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B191"/>
  <sheetViews>
    <sheetView tabSelected="1" topLeftCell="C1" zoomScaleSheetLayoutView="70" workbookViewId="0">
      <selection activeCell="G5" sqref="G5"/>
    </sheetView>
  </sheetViews>
  <sheetFormatPr defaultRowHeight="15"/>
  <cols>
    <col min="1" max="1" width="19.7109375" customWidth="1"/>
    <col min="2" max="2" width="30.5703125" customWidth="1"/>
    <col min="3" max="3" width="24.5703125" customWidth="1"/>
    <col min="4" max="4" width="17" customWidth="1"/>
    <col min="5" max="5" width="16" style="2" customWidth="1"/>
    <col min="6" max="6" width="17.28515625" customWidth="1"/>
    <col min="7" max="7" width="16.140625" customWidth="1"/>
    <col min="8" max="8" width="16.7109375" style="71" customWidth="1"/>
    <col min="9" max="9" width="16.85546875" style="146" customWidth="1"/>
    <col min="10" max="10" width="16.85546875" style="2" bestFit="1" customWidth="1"/>
    <col min="11" max="11" width="16.140625" style="2" bestFit="1" customWidth="1"/>
    <col min="12" max="12" width="37.28515625" style="2" customWidth="1"/>
    <col min="13" max="13" width="29.28515625" style="2" customWidth="1"/>
    <col min="14" max="14" width="16.42578125" style="2" customWidth="1"/>
    <col min="15" max="15" width="20.28515625" style="71" hidden="1" customWidth="1"/>
    <col min="16" max="16" width="9.140625" style="71"/>
    <col min="17" max="17" width="12.5703125" style="71" customWidth="1"/>
    <col min="18" max="28" width="9.140625" style="71"/>
  </cols>
  <sheetData>
    <row r="1" spans="1:28" ht="18.75">
      <c r="L1" s="201" t="s">
        <v>74</v>
      </c>
      <c r="M1" s="201"/>
      <c r="N1" s="201"/>
    </row>
    <row r="2" spans="1:28" ht="18.75">
      <c r="L2" s="202" t="s">
        <v>1</v>
      </c>
      <c r="M2" s="202"/>
      <c r="N2" s="202"/>
    </row>
    <row r="3" spans="1:28" ht="18.75">
      <c r="L3" s="202" t="s">
        <v>2</v>
      </c>
      <c r="M3" s="202"/>
      <c r="N3" s="202"/>
    </row>
    <row r="4" spans="1:28" ht="18.75">
      <c r="L4" s="203" t="s">
        <v>101</v>
      </c>
      <c r="M4" s="203"/>
      <c r="N4" s="203"/>
    </row>
    <row r="5" spans="1:28" ht="10.5" customHeight="1">
      <c r="L5" s="56"/>
      <c r="M5" s="56"/>
      <c r="N5" s="56"/>
    </row>
    <row r="6" spans="1:28" ht="18.75">
      <c r="L6" s="202" t="s">
        <v>0</v>
      </c>
      <c r="M6" s="202"/>
      <c r="N6" s="202"/>
    </row>
    <row r="7" spans="1:28" ht="58.5" customHeight="1">
      <c r="A7" s="1"/>
      <c r="L7" s="200" t="s">
        <v>60</v>
      </c>
      <c r="M7" s="200"/>
      <c r="N7" s="200"/>
    </row>
    <row r="8" spans="1:28" hidden="1">
      <c r="A8" s="1"/>
      <c r="M8" s="3"/>
      <c r="N8" s="3"/>
    </row>
    <row r="9" spans="1:28" ht="28.5" customHeight="1">
      <c r="A9" s="192" t="s">
        <v>85</v>
      </c>
      <c r="B9" s="192"/>
      <c r="C9" s="192"/>
      <c r="D9" s="192"/>
      <c r="E9" s="192"/>
      <c r="F9" s="192"/>
      <c r="G9" s="192"/>
      <c r="H9" s="192"/>
      <c r="I9" s="192"/>
      <c r="J9" s="192"/>
      <c r="K9" s="192"/>
      <c r="L9" s="192"/>
      <c r="M9" s="192"/>
      <c r="N9" s="192"/>
    </row>
    <row r="10" spans="1:28" ht="15.75" customHeight="1">
      <c r="A10" s="1"/>
    </row>
    <row r="11" spans="1:28" s="5" customFormat="1" ht="23.25" customHeight="1">
      <c r="A11" s="193" t="s">
        <v>37</v>
      </c>
      <c r="B11" s="195" t="s">
        <v>26</v>
      </c>
      <c r="C11" s="195" t="s">
        <v>3</v>
      </c>
      <c r="D11" s="197" t="s">
        <v>38</v>
      </c>
      <c r="E11" s="198"/>
      <c r="F11" s="198"/>
      <c r="G11" s="198"/>
      <c r="H11" s="198"/>
      <c r="I11" s="198"/>
      <c r="J11" s="198"/>
      <c r="K11" s="199"/>
      <c r="L11" s="196" t="s">
        <v>39</v>
      </c>
      <c r="M11" s="196" t="s">
        <v>40</v>
      </c>
      <c r="N11" s="196" t="s">
        <v>36</v>
      </c>
      <c r="O11" s="91"/>
      <c r="P11" s="91"/>
      <c r="Q11" s="91"/>
      <c r="R11" s="91"/>
      <c r="S11" s="91"/>
      <c r="T11" s="91"/>
      <c r="U11" s="91"/>
      <c r="V11" s="91"/>
      <c r="W11" s="91"/>
      <c r="X11" s="91"/>
      <c r="Y11" s="91"/>
      <c r="Z11" s="91"/>
      <c r="AA11" s="91"/>
      <c r="AB11" s="91"/>
    </row>
    <row r="12" spans="1:28" s="5" customFormat="1" ht="117" customHeight="1">
      <c r="A12" s="194"/>
      <c r="B12" s="195"/>
      <c r="C12" s="195"/>
      <c r="D12" s="54">
        <v>2016</v>
      </c>
      <c r="E12" s="55">
        <v>2017</v>
      </c>
      <c r="F12" s="54">
        <v>2018</v>
      </c>
      <c r="G12" s="6">
        <v>2019</v>
      </c>
      <c r="H12" s="72">
        <v>2020</v>
      </c>
      <c r="I12" s="6">
        <v>2021</v>
      </c>
      <c r="J12" s="69">
        <v>2022</v>
      </c>
      <c r="K12" s="69">
        <v>2023</v>
      </c>
      <c r="L12" s="196"/>
      <c r="M12" s="196"/>
      <c r="N12" s="196"/>
      <c r="O12" s="91"/>
      <c r="P12" s="91"/>
      <c r="Q12" s="91"/>
      <c r="R12" s="91"/>
      <c r="S12" s="91"/>
      <c r="T12" s="91"/>
      <c r="U12" s="91"/>
      <c r="V12" s="91"/>
      <c r="W12" s="91"/>
      <c r="X12" s="91"/>
      <c r="Y12" s="91"/>
      <c r="Z12" s="91"/>
      <c r="AA12" s="91"/>
      <c r="AB12" s="91"/>
    </row>
    <row r="13" spans="1:28" s="5" customFormat="1" ht="16.5">
      <c r="A13" s="7">
        <v>1</v>
      </c>
      <c r="B13" s="7">
        <v>2</v>
      </c>
      <c r="C13" s="7">
        <v>3</v>
      </c>
      <c r="D13" s="7">
        <v>4</v>
      </c>
      <c r="E13" s="53">
        <v>5</v>
      </c>
      <c r="F13" s="7">
        <v>6</v>
      </c>
      <c r="G13" s="8">
        <v>7</v>
      </c>
      <c r="H13" s="73">
        <v>8</v>
      </c>
      <c r="I13" s="8">
        <v>9</v>
      </c>
      <c r="J13" s="70">
        <v>10</v>
      </c>
      <c r="K13" s="8">
        <v>11</v>
      </c>
      <c r="L13" s="135">
        <v>12</v>
      </c>
      <c r="M13" s="8">
        <v>13</v>
      </c>
      <c r="N13" s="135">
        <v>14</v>
      </c>
      <c r="O13" s="92"/>
      <c r="P13" s="91"/>
      <c r="Q13" s="91"/>
      <c r="R13" s="91"/>
      <c r="S13" s="91"/>
      <c r="T13" s="91"/>
      <c r="U13" s="91"/>
      <c r="V13" s="91"/>
      <c r="W13" s="91"/>
      <c r="X13" s="91"/>
      <c r="Y13" s="91"/>
      <c r="Z13" s="91"/>
      <c r="AA13" s="91"/>
      <c r="AB13" s="91"/>
    </row>
    <row r="14" spans="1:28" s="5" customFormat="1" ht="20.25" customHeight="1">
      <c r="A14" s="171" t="s">
        <v>35</v>
      </c>
      <c r="B14" s="171" t="s">
        <v>63</v>
      </c>
      <c r="C14" s="22" t="s">
        <v>4</v>
      </c>
      <c r="D14" s="38">
        <f>D23+D37</f>
        <v>18752330</v>
      </c>
      <c r="E14" s="39">
        <f>E23+E37</f>
        <v>12718650</v>
      </c>
      <c r="F14" s="38">
        <f>F23+F37</f>
        <v>28522020.359999999</v>
      </c>
      <c r="G14" s="38">
        <f>G23+G37</f>
        <v>12357195.870000001</v>
      </c>
      <c r="H14" s="113">
        <f>H23+H37+H47</f>
        <v>13669584.870000001</v>
      </c>
      <c r="I14" s="147">
        <f>I47+I23+I37</f>
        <v>43052018.260000005</v>
      </c>
      <c r="J14" s="113">
        <f>J47+J23</f>
        <v>13971350</v>
      </c>
      <c r="K14" s="75">
        <f>K47+K23</f>
        <v>10128350</v>
      </c>
      <c r="L14" s="62"/>
      <c r="M14" s="10"/>
      <c r="N14" s="11"/>
      <c r="O14" s="93">
        <f>SUM(D14:K14)</f>
        <v>153171499.36000001</v>
      </c>
      <c r="P14" s="91"/>
      <c r="Q14" s="91"/>
      <c r="R14" s="91"/>
      <c r="S14" s="91"/>
      <c r="T14" s="91"/>
      <c r="U14" s="91"/>
      <c r="V14" s="91"/>
      <c r="W14" s="91"/>
      <c r="X14" s="91"/>
      <c r="Y14" s="91"/>
      <c r="Z14" s="91"/>
      <c r="AA14" s="91"/>
      <c r="AB14" s="91"/>
    </row>
    <row r="15" spans="1:28" s="5" customFormat="1" ht="52.5" customHeight="1">
      <c r="A15" s="172"/>
      <c r="B15" s="172"/>
      <c r="C15" s="18" t="s">
        <v>27</v>
      </c>
      <c r="D15" s="40">
        <f>D39</f>
        <v>3257600</v>
      </c>
      <c r="E15" s="40">
        <f>E39</f>
        <v>1201958.1200000001</v>
      </c>
      <c r="F15" s="40">
        <f>F39+F43</f>
        <v>17073024.07</v>
      </c>
      <c r="G15" s="40">
        <f>G39+G43</f>
        <v>2571380.75</v>
      </c>
      <c r="H15" s="114">
        <f>H39+H49</f>
        <v>964674.58</v>
      </c>
      <c r="I15" s="76">
        <f>I49+I54+I60</f>
        <v>11262991.75</v>
      </c>
      <c r="J15" s="114">
        <v>0</v>
      </c>
      <c r="K15" s="76">
        <v>0</v>
      </c>
      <c r="L15" s="62"/>
      <c r="M15" s="10"/>
      <c r="N15" s="11"/>
      <c r="O15" s="93">
        <f>SUM(D15:K15)</f>
        <v>36331629.269999996</v>
      </c>
      <c r="P15" s="91"/>
      <c r="Q15" s="91"/>
      <c r="R15" s="91"/>
      <c r="S15" s="91"/>
      <c r="T15" s="91"/>
      <c r="U15" s="91"/>
      <c r="V15" s="91"/>
      <c r="W15" s="91"/>
      <c r="X15" s="91"/>
      <c r="Y15" s="91"/>
      <c r="Z15" s="91"/>
      <c r="AA15" s="91"/>
      <c r="AB15" s="91"/>
    </row>
    <row r="16" spans="1:28" s="5" customFormat="1" ht="51.75" customHeight="1">
      <c r="A16" s="172"/>
      <c r="B16" s="172"/>
      <c r="C16" s="18" t="s">
        <v>72</v>
      </c>
      <c r="D16" s="40">
        <f>D34+D35+D40</f>
        <v>6702600</v>
      </c>
      <c r="E16" s="40">
        <f>E34+E35+E40</f>
        <v>2521961.88</v>
      </c>
      <c r="F16" s="40">
        <f>F34+F35+F40+F44</f>
        <v>2972296.29</v>
      </c>
      <c r="G16" s="40">
        <f>G34+G35+G40+G44</f>
        <v>1049459.8400000001</v>
      </c>
      <c r="H16" s="114">
        <f>H34+H35+H40+H50</f>
        <v>950555.29</v>
      </c>
      <c r="I16" s="76">
        <f>I34+I35+I50+I55+I61</f>
        <v>7375228.4000000004</v>
      </c>
      <c r="J16" s="114">
        <f>J34+J35+J50</f>
        <v>2036000</v>
      </c>
      <c r="K16" s="76">
        <f>K34+K35+K50</f>
        <v>2036000</v>
      </c>
      <c r="L16" s="62"/>
      <c r="M16" s="10"/>
      <c r="N16" s="11"/>
      <c r="O16" s="93">
        <f>SUM(D16:K16)</f>
        <v>25644101.699999996</v>
      </c>
      <c r="P16" s="91"/>
      <c r="Q16" s="91"/>
      <c r="R16" s="91"/>
      <c r="S16" s="91"/>
      <c r="T16" s="91"/>
      <c r="U16" s="91"/>
      <c r="V16" s="91"/>
      <c r="W16" s="91"/>
      <c r="X16" s="91"/>
      <c r="Y16" s="91"/>
      <c r="Z16" s="91"/>
      <c r="AA16" s="91"/>
      <c r="AB16" s="91"/>
    </row>
    <row r="17" spans="1:28" s="5" customFormat="1" ht="33.75" customHeight="1">
      <c r="A17" s="172"/>
      <c r="B17" s="172"/>
      <c r="C17" s="18" t="s">
        <v>42</v>
      </c>
      <c r="D17" s="40">
        <f>D25+D28+D29+D31+D32+D36+D41</f>
        <v>8792130</v>
      </c>
      <c r="E17" s="40">
        <f>E25+E28+E29+E31+E32+E36+E41+E26+E30</f>
        <v>8994730</v>
      </c>
      <c r="F17" s="40">
        <f>F25+F28+F29+F31+F32+F36+F41+F45+F26+F30</f>
        <v>8476700</v>
      </c>
      <c r="G17" s="40">
        <f>G25+G28+G29+G31+G32+G36+G41+G45+G46</f>
        <v>8736355.2799999993</v>
      </c>
      <c r="H17" s="114">
        <f>H14-H15-H16</f>
        <v>11754355</v>
      </c>
      <c r="I17" s="76">
        <f>I14-I15-I16</f>
        <v>24413798.110000007</v>
      </c>
      <c r="J17" s="114">
        <f>J25+J28+J29+J31+J32+J36+J48+J58</f>
        <v>11935350</v>
      </c>
      <c r="K17" s="76">
        <f>K25+K28+K29+K31+K32+K36+K48+K58</f>
        <v>8092350</v>
      </c>
      <c r="L17" s="62"/>
      <c r="M17" s="10"/>
      <c r="N17" s="11"/>
      <c r="O17" s="93">
        <f>SUM(D17:K17)</f>
        <v>91195768.390000015</v>
      </c>
      <c r="P17" s="91"/>
      <c r="Q17" s="91"/>
      <c r="R17" s="91"/>
      <c r="S17" s="91"/>
      <c r="T17" s="91"/>
      <c r="U17" s="91"/>
      <c r="V17" s="91"/>
      <c r="W17" s="91"/>
      <c r="X17" s="91"/>
      <c r="Y17" s="91"/>
      <c r="Z17" s="91"/>
      <c r="AA17" s="91"/>
      <c r="AB17" s="91"/>
    </row>
    <row r="18" spans="1:28" s="5" customFormat="1" ht="34.5" customHeight="1">
      <c r="A18" s="172"/>
      <c r="B18" s="172"/>
      <c r="C18" s="13" t="s">
        <v>5</v>
      </c>
      <c r="D18" s="41">
        <v>18752330</v>
      </c>
      <c r="E18" s="41">
        <v>12718650</v>
      </c>
      <c r="F18" s="41">
        <f>F23+F38</f>
        <v>12834837.359999999</v>
      </c>
      <c r="G18" s="41">
        <f>G23+G38</f>
        <v>12255255.870000001</v>
      </c>
      <c r="H18" s="115">
        <f>H14-H20</f>
        <v>11152189.870000001</v>
      </c>
      <c r="I18" s="77">
        <f>I23+I49+I50+I51</f>
        <v>11767787.060000001</v>
      </c>
      <c r="J18" s="115">
        <f>J23+J51</f>
        <v>10128350</v>
      </c>
      <c r="K18" s="77">
        <f>K23+K51</f>
        <v>10128350</v>
      </c>
      <c r="L18" s="62"/>
      <c r="M18" s="10"/>
      <c r="N18" s="11"/>
      <c r="O18" s="92">
        <f>SUM(O15:O17)</f>
        <v>153171499.36000001</v>
      </c>
      <c r="P18" s="91"/>
      <c r="Q18" s="91"/>
      <c r="R18" s="91"/>
      <c r="S18" s="91"/>
      <c r="T18" s="91"/>
      <c r="U18" s="91"/>
      <c r="V18" s="91"/>
      <c r="W18" s="91"/>
      <c r="X18" s="91"/>
      <c r="Y18" s="91"/>
      <c r="Z18" s="91"/>
      <c r="AA18" s="91"/>
      <c r="AB18" s="91"/>
    </row>
    <row r="19" spans="1:28" s="5" customFormat="1" ht="33">
      <c r="A19" s="172"/>
      <c r="B19" s="172"/>
      <c r="C19" s="26" t="s">
        <v>58</v>
      </c>
      <c r="D19" s="41"/>
      <c r="E19" s="41"/>
      <c r="F19" s="41"/>
      <c r="G19" s="41"/>
      <c r="H19" s="115">
        <v>0</v>
      </c>
      <c r="I19" s="77">
        <f>I60+I61+I62+I63</f>
        <v>4987758.0600000005</v>
      </c>
      <c r="J19" s="115">
        <v>0</v>
      </c>
      <c r="K19" s="77">
        <v>0</v>
      </c>
      <c r="L19" s="12"/>
      <c r="M19" s="10"/>
      <c r="N19" s="11"/>
      <c r="O19" s="91"/>
      <c r="P19" s="91"/>
      <c r="Q19" s="91"/>
      <c r="R19" s="91"/>
      <c r="S19" s="91"/>
      <c r="T19" s="91"/>
      <c r="U19" s="91"/>
      <c r="V19" s="91"/>
      <c r="W19" s="91"/>
      <c r="X19" s="91"/>
      <c r="Y19" s="91"/>
      <c r="Z19" s="91"/>
      <c r="AA19" s="91"/>
      <c r="AB19" s="91"/>
    </row>
    <row r="20" spans="1:28" s="5" customFormat="1" ht="18.75" customHeight="1">
      <c r="A20" s="172"/>
      <c r="B20" s="172"/>
      <c r="C20" s="58" t="s">
        <v>25</v>
      </c>
      <c r="D20" s="41"/>
      <c r="E20" s="42"/>
      <c r="F20" s="41">
        <f>F43+F44+F45</f>
        <v>15687183</v>
      </c>
      <c r="G20" s="41">
        <f>G43+G44+G45+G46</f>
        <v>101940</v>
      </c>
      <c r="H20" s="115">
        <f>H52+H59</f>
        <v>2517395</v>
      </c>
      <c r="I20" s="77">
        <f>I66</f>
        <v>2845723.14</v>
      </c>
      <c r="J20" s="115">
        <v>0</v>
      </c>
      <c r="K20" s="78">
        <v>0</v>
      </c>
      <c r="L20" s="12"/>
      <c r="M20" s="10"/>
      <c r="N20" s="11"/>
      <c r="O20" s="91"/>
      <c r="P20" s="91"/>
      <c r="Q20" s="91"/>
      <c r="R20" s="91"/>
      <c r="S20" s="91"/>
      <c r="T20" s="91"/>
      <c r="U20" s="91"/>
      <c r="V20" s="91"/>
      <c r="W20" s="91"/>
      <c r="X20" s="91"/>
      <c r="Y20" s="91"/>
      <c r="Z20" s="91"/>
      <c r="AA20" s="91"/>
      <c r="AB20" s="91"/>
    </row>
    <row r="21" spans="1:28" s="5" customFormat="1" ht="33">
      <c r="A21" s="172"/>
      <c r="B21" s="172"/>
      <c r="C21" s="133" t="s">
        <v>93</v>
      </c>
      <c r="D21" s="41"/>
      <c r="E21" s="42"/>
      <c r="F21" s="41"/>
      <c r="G21" s="41"/>
      <c r="H21" s="115"/>
      <c r="I21" s="77">
        <f>I53+I54+I55+I56+I57</f>
        <v>18683090</v>
      </c>
      <c r="J21" s="115">
        <f>J53+J56</f>
        <v>3843000</v>
      </c>
      <c r="K21" s="78">
        <f>K53+K56</f>
        <v>0</v>
      </c>
      <c r="L21" s="12"/>
      <c r="M21" s="10"/>
      <c r="N21" s="11"/>
      <c r="O21" s="91"/>
      <c r="P21" s="91"/>
      <c r="Q21" s="91"/>
      <c r="R21" s="91"/>
      <c r="S21" s="91"/>
      <c r="T21" s="91"/>
      <c r="U21" s="91"/>
      <c r="V21" s="91"/>
      <c r="W21" s="91"/>
      <c r="X21" s="91"/>
      <c r="Y21" s="91"/>
      <c r="Z21" s="91"/>
      <c r="AA21" s="91"/>
      <c r="AB21" s="91"/>
    </row>
    <row r="22" spans="1:28" s="5" customFormat="1" ht="35.25" customHeight="1">
      <c r="A22" s="173"/>
      <c r="B22" s="173"/>
      <c r="C22" s="130" t="s">
        <v>91</v>
      </c>
      <c r="D22" s="41"/>
      <c r="E22" s="42"/>
      <c r="F22" s="41"/>
      <c r="G22" s="41"/>
      <c r="H22" s="115"/>
      <c r="I22" s="77">
        <f>I65</f>
        <v>4767660</v>
      </c>
      <c r="J22" s="115"/>
      <c r="K22" s="78"/>
      <c r="L22" s="12"/>
      <c r="M22" s="10"/>
      <c r="N22" s="11"/>
      <c r="O22" s="91"/>
      <c r="P22" s="91"/>
      <c r="Q22" s="91"/>
      <c r="R22" s="91"/>
      <c r="S22" s="91"/>
      <c r="T22" s="91"/>
      <c r="U22" s="91"/>
      <c r="V22" s="91"/>
      <c r="W22" s="91"/>
      <c r="X22" s="91"/>
      <c r="Y22" s="91"/>
      <c r="Z22" s="91"/>
      <c r="AA22" s="91"/>
      <c r="AB22" s="91"/>
    </row>
    <row r="23" spans="1:28" s="5" customFormat="1" ht="132">
      <c r="A23" s="14" t="s">
        <v>6</v>
      </c>
      <c r="B23" s="14" t="s">
        <v>7</v>
      </c>
      <c r="C23" s="9"/>
      <c r="D23" s="27">
        <f t="shared" ref="D23:K23" si="0">D24+D27+D33</f>
        <v>7719900</v>
      </c>
      <c r="E23" s="28">
        <f t="shared" si="0"/>
        <v>8800730</v>
      </c>
      <c r="F23" s="27">
        <f t="shared" si="0"/>
        <v>8916700</v>
      </c>
      <c r="G23" s="27">
        <f t="shared" si="0"/>
        <v>8779000</v>
      </c>
      <c r="H23" s="116">
        <f t="shared" si="0"/>
        <v>9231846.2100000009</v>
      </c>
      <c r="I23" s="148">
        <f t="shared" si="0"/>
        <v>10236840.67</v>
      </c>
      <c r="J23" s="116">
        <f t="shared" si="0"/>
        <v>9407350</v>
      </c>
      <c r="K23" s="79">
        <f t="shared" si="0"/>
        <v>9407350</v>
      </c>
      <c r="L23" s="28"/>
      <c r="M23" s="28"/>
      <c r="N23" s="85"/>
      <c r="O23" s="92">
        <f>SUM(D23:L23)</f>
        <v>72499716.879999995</v>
      </c>
      <c r="P23" s="91"/>
      <c r="Q23" s="91"/>
      <c r="R23" s="91"/>
      <c r="S23" s="91"/>
      <c r="T23" s="91"/>
      <c r="U23" s="91"/>
      <c r="V23" s="91"/>
      <c r="W23" s="91"/>
      <c r="X23" s="91"/>
      <c r="Y23" s="91"/>
      <c r="Z23" s="91"/>
      <c r="AA23" s="91"/>
      <c r="AB23" s="91"/>
    </row>
    <row r="24" spans="1:28" s="5" customFormat="1" ht="57" customHeight="1">
      <c r="A24" s="15" t="s">
        <v>8</v>
      </c>
      <c r="B24" s="15" t="s">
        <v>9</v>
      </c>
      <c r="C24" s="15"/>
      <c r="D24" s="29">
        <f>D25</f>
        <v>250000</v>
      </c>
      <c r="E24" s="32">
        <f>E25+E26</f>
        <v>260000</v>
      </c>
      <c r="F24" s="29">
        <f>F25+F26</f>
        <v>150000</v>
      </c>
      <c r="G24" s="29">
        <v>150000</v>
      </c>
      <c r="H24" s="117">
        <v>150000</v>
      </c>
      <c r="I24" s="149">
        <f>I25</f>
        <v>150000</v>
      </c>
      <c r="J24" s="117">
        <v>150000</v>
      </c>
      <c r="K24" s="81">
        <v>150000</v>
      </c>
      <c r="L24" s="170" t="s">
        <v>45</v>
      </c>
      <c r="M24" s="128"/>
      <c r="N24" s="175" t="s">
        <v>31</v>
      </c>
      <c r="O24" s="91"/>
      <c r="P24" s="91"/>
      <c r="Q24" s="91"/>
      <c r="R24" s="91"/>
      <c r="S24" s="91"/>
      <c r="T24" s="91"/>
      <c r="U24" s="91"/>
      <c r="V24" s="91"/>
      <c r="W24" s="91"/>
      <c r="X24" s="91"/>
      <c r="Y24" s="91"/>
      <c r="Z24" s="91"/>
      <c r="AA24" s="91"/>
      <c r="AB24" s="91"/>
    </row>
    <row r="25" spans="1:28" s="5" customFormat="1" ht="27" customHeight="1">
      <c r="A25" s="178" t="s">
        <v>10</v>
      </c>
      <c r="B25" s="178" t="s">
        <v>11</v>
      </c>
      <c r="C25" s="178" t="s">
        <v>5</v>
      </c>
      <c r="D25" s="30">
        <v>250000</v>
      </c>
      <c r="E25" s="31">
        <f>130000+130000-220000</f>
        <v>40000</v>
      </c>
      <c r="F25" s="30">
        <v>150000</v>
      </c>
      <c r="G25" s="30">
        <v>150000</v>
      </c>
      <c r="H25" s="118">
        <v>150000</v>
      </c>
      <c r="I25" s="150">
        <v>150000</v>
      </c>
      <c r="J25" s="118">
        <v>150000</v>
      </c>
      <c r="K25" s="83">
        <v>150000</v>
      </c>
      <c r="L25" s="163"/>
      <c r="M25" s="163" t="s">
        <v>46</v>
      </c>
      <c r="N25" s="176"/>
      <c r="O25" s="91"/>
      <c r="P25" s="91"/>
      <c r="Q25" s="91"/>
      <c r="R25" s="91"/>
      <c r="S25" s="91"/>
      <c r="T25" s="91"/>
      <c r="U25" s="91"/>
      <c r="V25" s="91"/>
      <c r="W25" s="91"/>
      <c r="X25" s="91"/>
      <c r="Y25" s="91"/>
      <c r="Z25" s="91"/>
      <c r="AA25" s="91"/>
      <c r="AB25" s="91"/>
    </row>
    <row r="26" spans="1:28" s="5" customFormat="1" ht="26.25" customHeight="1">
      <c r="A26" s="179"/>
      <c r="B26" s="179"/>
      <c r="C26" s="179"/>
      <c r="D26" s="30"/>
      <c r="E26" s="31">
        <v>220000</v>
      </c>
      <c r="F26" s="30"/>
      <c r="G26" s="30"/>
      <c r="H26" s="118"/>
      <c r="I26" s="150"/>
      <c r="J26" s="118"/>
      <c r="K26" s="83"/>
      <c r="L26" s="164"/>
      <c r="M26" s="183"/>
      <c r="N26" s="177"/>
      <c r="O26" s="91"/>
      <c r="P26" s="91"/>
      <c r="Q26" s="91"/>
      <c r="R26" s="91"/>
      <c r="S26" s="91"/>
      <c r="T26" s="91"/>
      <c r="U26" s="91"/>
      <c r="V26" s="91"/>
      <c r="W26" s="91"/>
      <c r="X26" s="91"/>
      <c r="Y26" s="91"/>
      <c r="Z26" s="91"/>
      <c r="AA26" s="91"/>
      <c r="AB26" s="91"/>
    </row>
    <row r="27" spans="1:28" s="5" customFormat="1" ht="47.25" customHeight="1">
      <c r="A27" s="15" t="s">
        <v>12</v>
      </c>
      <c r="B27" s="15" t="s">
        <v>13</v>
      </c>
      <c r="C27" s="15"/>
      <c r="D27" s="29">
        <f>D28+D29+D31+D32</f>
        <v>6892500</v>
      </c>
      <c r="E27" s="32">
        <f>SUM(E28:E32)</f>
        <v>7824430</v>
      </c>
      <c r="F27" s="29">
        <f>SUM(F28:F32)</f>
        <v>7288700</v>
      </c>
      <c r="G27" s="29">
        <f>SUM(G28:G32)</f>
        <v>7639000</v>
      </c>
      <c r="H27" s="117">
        <f>H28+H29+H31+H32</f>
        <v>8031846.21</v>
      </c>
      <c r="I27" s="149">
        <f>I28+I29+I31+I32</f>
        <v>7891964.6699999999</v>
      </c>
      <c r="J27" s="117">
        <f>SUM(J28:J32)</f>
        <v>7221350</v>
      </c>
      <c r="K27" s="80">
        <f>SUM(K28:K32)</f>
        <v>7221350</v>
      </c>
      <c r="L27" s="43"/>
      <c r="M27" s="127"/>
      <c r="N27" s="184" t="s">
        <v>29</v>
      </c>
      <c r="O27" s="91"/>
      <c r="P27" s="91"/>
      <c r="Q27" s="91"/>
      <c r="R27" s="91"/>
      <c r="S27" s="91"/>
      <c r="T27" s="91"/>
      <c r="U27" s="91"/>
      <c r="V27" s="91"/>
      <c r="W27" s="91"/>
      <c r="X27" s="91"/>
      <c r="Y27" s="91"/>
      <c r="Z27" s="91"/>
      <c r="AA27" s="91"/>
      <c r="AB27" s="91"/>
    </row>
    <row r="28" spans="1:28" s="5" customFormat="1" ht="16.5">
      <c r="A28" s="174" t="s">
        <v>10</v>
      </c>
      <c r="B28" s="174" t="s">
        <v>14</v>
      </c>
      <c r="C28" s="174" t="s">
        <v>5</v>
      </c>
      <c r="D28" s="30">
        <v>5305400</v>
      </c>
      <c r="E28" s="31">
        <f>4744900+1062930-24801-113550</f>
        <v>5669479</v>
      </c>
      <c r="F28" s="30">
        <v>5052000</v>
      </c>
      <c r="G28" s="30">
        <v>5462148</v>
      </c>
      <c r="H28" s="118">
        <v>6215400</v>
      </c>
      <c r="I28" s="150">
        <v>6016450</v>
      </c>
      <c r="J28" s="118">
        <v>5447950</v>
      </c>
      <c r="K28" s="82">
        <v>5447950</v>
      </c>
      <c r="L28" s="187"/>
      <c r="M28" s="164" t="s">
        <v>47</v>
      </c>
      <c r="N28" s="185"/>
      <c r="O28" s="91"/>
      <c r="P28" s="91"/>
      <c r="Q28" s="91"/>
      <c r="R28" s="91"/>
      <c r="S28" s="91"/>
      <c r="T28" s="91"/>
      <c r="U28" s="91"/>
      <c r="V28" s="91"/>
      <c r="W28" s="91"/>
      <c r="X28" s="91"/>
      <c r="Y28" s="91"/>
      <c r="Z28" s="91"/>
      <c r="AA28" s="91"/>
      <c r="AB28" s="91"/>
    </row>
    <row r="29" spans="1:28" s="5" customFormat="1" ht="16.5">
      <c r="A29" s="174"/>
      <c r="B29" s="174"/>
      <c r="C29" s="174"/>
      <c r="D29" s="30">
        <v>1479600</v>
      </c>
      <c r="E29" s="31">
        <v>1937150</v>
      </c>
      <c r="F29" s="30">
        <v>2154600</v>
      </c>
      <c r="G29" s="30">
        <v>1988360</v>
      </c>
      <c r="H29" s="118">
        <v>1780852.17</v>
      </c>
      <c r="I29" s="150">
        <v>1820014.67</v>
      </c>
      <c r="J29" s="118">
        <v>1717900</v>
      </c>
      <c r="K29" s="82">
        <v>1717900</v>
      </c>
      <c r="L29" s="188"/>
      <c r="M29" s="165"/>
      <c r="N29" s="185"/>
      <c r="O29" s="91"/>
      <c r="P29" s="91"/>
      <c r="Q29" s="91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</row>
    <row r="30" spans="1:28" s="5" customFormat="1" ht="16.5">
      <c r="A30" s="174"/>
      <c r="B30" s="174"/>
      <c r="C30" s="174"/>
      <c r="D30" s="30"/>
      <c r="E30" s="31">
        <v>24801</v>
      </c>
      <c r="F30" s="30"/>
      <c r="G30" s="30"/>
      <c r="H30" s="118"/>
      <c r="I30" s="150"/>
      <c r="J30" s="118"/>
      <c r="K30" s="82"/>
      <c r="L30" s="188"/>
      <c r="M30" s="165"/>
      <c r="N30" s="185"/>
      <c r="O30" s="91"/>
      <c r="P30" s="91"/>
      <c r="Q30" s="91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</row>
    <row r="31" spans="1:28" s="5" customFormat="1" ht="16.5">
      <c r="A31" s="174"/>
      <c r="B31" s="174"/>
      <c r="C31" s="174"/>
      <c r="D31" s="30">
        <v>14000</v>
      </c>
      <c r="E31" s="31">
        <v>57000</v>
      </c>
      <c r="F31" s="30">
        <v>7200</v>
      </c>
      <c r="G31" s="30">
        <v>0</v>
      </c>
      <c r="H31" s="118">
        <v>0</v>
      </c>
      <c r="I31" s="150">
        <v>10000</v>
      </c>
      <c r="J31" s="118">
        <v>10000</v>
      </c>
      <c r="K31" s="82">
        <v>10000</v>
      </c>
      <c r="L31" s="188"/>
      <c r="M31" s="165"/>
      <c r="N31" s="185"/>
      <c r="O31" s="91"/>
      <c r="P31" s="91"/>
      <c r="Q31" s="91"/>
      <c r="R31" s="91"/>
      <c r="S31" s="91"/>
      <c r="T31" s="91"/>
      <c r="U31" s="91"/>
      <c r="V31" s="91"/>
      <c r="W31" s="91"/>
      <c r="X31" s="91"/>
      <c r="Y31" s="91"/>
      <c r="Z31" s="91"/>
      <c r="AA31" s="91"/>
      <c r="AB31" s="91"/>
    </row>
    <row r="32" spans="1:28" s="5" customFormat="1" ht="16.5">
      <c r="A32" s="174"/>
      <c r="B32" s="174"/>
      <c r="C32" s="174"/>
      <c r="D32" s="30">
        <v>93500</v>
      </c>
      <c r="E32" s="31">
        <v>136000</v>
      </c>
      <c r="F32" s="30">
        <v>74900</v>
      </c>
      <c r="G32" s="30">
        <v>188492</v>
      </c>
      <c r="H32" s="118">
        <v>35594.04</v>
      </c>
      <c r="I32" s="150">
        <v>45500</v>
      </c>
      <c r="J32" s="118">
        <v>45500</v>
      </c>
      <c r="K32" s="82">
        <v>45500</v>
      </c>
      <c r="L32" s="188"/>
      <c r="M32" s="165"/>
      <c r="N32" s="186"/>
      <c r="O32" s="91"/>
      <c r="P32" s="91"/>
      <c r="Q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</row>
    <row r="33" spans="1:28" s="5" customFormat="1" ht="38.25" customHeight="1">
      <c r="A33" s="15" t="s">
        <v>15</v>
      </c>
      <c r="B33" s="15" t="s">
        <v>16</v>
      </c>
      <c r="C33" s="15"/>
      <c r="D33" s="29">
        <f>D34+D35+D36</f>
        <v>577400</v>
      </c>
      <c r="E33" s="32">
        <f>E34+E35+E36</f>
        <v>716300</v>
      </c>
      <c r="F33" s="29">
        <f>F34+F35+F36</f>
        <v>1478000</v>
      </c>
      <c r="G33" s="29">
        <f>G34+G35+G36</f>
        <v>990000</v>
      </c>
      <c r="H33" s="117">
        <f>SUM(H34:H36)</f>
        <v>1050000</v>
      </c>
      <c r="I33" s="149">
        <f>I34+I35+I36</f>
        <v>2194876</v>
      </c>
      <c r="J33" s="117">
        <f>SUM(J34:J36)</f>
        <v>2036000</v>
      </c>
      <c r="K33" s="80">
        <f>SUM(K34:K36)</f>
        <v>2036000</v>
      </c>
      <c r="L33" s="170" t="s">
        <v>17</v>
      </c>
      <c r="M33" s="127"/>
      <c r="N33" s="184" t="s">
        <v>30</v>
      </c>
      <c r="O33" s="91"/>
      <c r="P33" s="91"/>
      <c r="Q33" s="91"/>
      <c r="R33" s="91"/>
      <c r="S33" s="91"/>
      <c r="T33" s="91"/>
      <c r="U33" s="91"/>
      <c r="V33" s="91"/>
      <c r="W33" s="91"/>
      <c r="X33" s="91"/>
      <c r="Y33" s="91"/>
      <c r="Z33" s="91"/>
      <c r="AA33" s="91"/>
      <c r="AB33" s="91"/>
    </row>
    <row r="34" spans="1:28" s="5" customFormat="1" ht="21.75" customHeight="1">
      <c r="A34" s="174" t="s">
        <v>10</v>
      </c>
      <c r="B34" s="174" t="s">
        <v>18</v>
      </c>
      <c r="C34" s="174" t="s">
        <v>19</v>
      </c>
      <c r="D34" s="30">
        <v>328600</v>
      </c>
      <c r="E34" s="31">
        <v>462490</v>
      </c>
      <c r="F34" s="31">
        <v>735900</v>
      </c>
      <c r="G34" s="30">
        <v>663000</v>
      </c>
      <c r="H34" s="118">
        <v>720300</v>
      </c>
      <c r="I34" s="150">
        <v>729000</v>
      </c>
      <c r="J34" s="118">
        <v>729000</v>
      </c>
      <c r="K34" s="82">
        <v>729000</v>
      </c>
      <c r="L34" s="163"/>
      <c r="M34" s="163" t="s">
        <v>48</v>
      </c>
      <c r="N34" s="185"/>
      <c r="O34" s="92">
        <f>SUM(D34:K34)</f>
        <v>5097290</v>
      </c>
      <c r="P34" s="91"/>
      <c r="Q34" s="91"/>
      <c r="R34" s="91"/>
      <c r="S34" s="91"/>
      <c r="T34" s="91"/>
      <c r="U34" s="91"/>
      <c r="V34" s="91"/>
      <c r="W34" s="91"/>
      <c r="X34" s="91"/>
      <c r="Y34" s="91"/>
      <c r="Z34" s="91"/>
      <c r="AA34" s="91"/>
      <c r="AB34" s="91"/>
    </row>
    <row r="35" spans="1:28" s="5" customFormat="1" ht="84" customHeight="1">
      <c r="A35" s="174"/>
      <c r="B35" s="174"/>
      <c r="C35" s="174"/>
      <c r="D35" s="30">
        <v>91400</v>
      </c>
      <c r="E35" s="31">
        <v>39510</v>
      </c>
      <c r="F35" s="30">
        <v>547100</v>
      </c>
      <c r="G35" s="30">
        <v>132000</v>
      </c>
      <c r="H35" s="118">
        <v>134700</v>
      </c>
      <c r="I35" s="150">
        <v>1307000</v>
      </c>
      <c r="J35" s="118">
        <v>1307000</v>
      </c>
      <c r="K35" s="82">
        <v>1307000</v>
      </c>
      <c r="L35" s="163"/>
      <c r="M35" s="164"/>
      <c r="N35" s="185"/>
      <c r="O35" s="92">
        <f>SUM(D35:K35)</f>
        <v>4865710</v>
      </c>
      <c r="P35" s="91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1"/>
    </row>
    <row r="36" spans="1:28" s="5" customFormat="1" ht="40.5" customHeight="1">
      <c r="A36" s="52" t="s">
        <v>20</v>
      </c>
      <c r="B36" s="52" t="s">
        <v>21</v>
      </c>
      <c r="C36" s="52" t="s">
        <v>5</v>
      </c>
      <c r="D36" s="30">
        <v>157400</v>
      </c>
      <c r="E36" s="31">
        <v>214300</v>
      </c>
      <c r="F36" s="30">
        <v>195000</v>
      </c>
      <c r="G36" s="30">
        <v>195000</v>
      </c>
      <c r="H36" s="118">
        <v>195000</v>
      </c>
      <c r="I36" s="150">
        <v>158876</v>
      </c>
      <c r="J36" s="118">
        <v>0</v>
      </c>
      <c r="K36" s="82">
        <v>0</v>
      </c>
      <c r="L36" s="164"/>
      <c r="M36" s="4" t="s">
        <v>21</v>
      </c>
      <c r="N36" s="186"/>
      <c r="O36" s="92">
        <f>SUM(O34:O35)</f>
        <v>9963000</v>
      </c>
      <c r="P36" s="91"/>
      <c r="Q36" s="91"/>
      <c r="R36" s="91"/>
      <c r="S36" s="91"/>
      <c r="T36" s="91"/>
      <c r="U36" s="91"/>
      <c r="V36" s="91"/>
      <c r="W36" s="91"/>
      <c r="X36" s="91"/>
      <c r="Y36" s="91"/>
      <c r="Z36" s="91"/>
      <c r="AA36" s="91"/>
      <c r="AB36" s="91"/>
    </row>
    <row r="37" spans="1:28" s="5" customFormat="1" ht="38.25" customHeight="1">
      <c r="A37" s="14" t="s">
        <v>22</v>
      </c>
      <c r="B37" s="14" t="s">
        <v>64</v>
      </c>
      <c r="C37" s="14"/>
      <c r="D37" s="27">
        <f>D38</f>
        <v>11032430</v>
      </c>
      <c r="E37" s="28">
        <f>E38</f>
        <v>3917920</v>
      </c>
      <c r="F37" s="27">
        <f>F38+F42</f>
        <v>19605320.359999999</v>
      </c>
      <c r="G37" s="27">
        <f>G38+G42</f>
        <v>3578195.87</v>
      </c>
      <c r="H37" s="116">
        <f>H38</f>
        <v>0</v>
      </c>
      <c r="I37" s="148">
        <v>0</v>
      </c>
      <c r="J37" s="116">
        <v>0</v>
      </c>
      <c r="K37" s="79">
        <v>0</v>
      </c>
      <c r="L37" s="16"/>
      <c r="M37" s="4"/>
      <c r="N37" s="53"/>
      <c r="O37" s="92">
        <f>SUM(D37:K37)</f>
        <v>38133866.229999997</v>
      </c>
      <c r="P37" s="91"/>
      <c r="Q37" s="91"/>
      <c r="R37" s="91"/>
      <c r="S37" s="91"/>
      <c r="T37" s="91"/>
      <c r="U37" s="91"/>
      <c r="V37" s="91"/>
      <c r="W37" s="91"/>
      <c r="X37" s="91"/>
      <c r="Y37" s="91"/>
      <c r="Z37" s="91"/>
      <c r="AA37" s="91"/>
      <c r="AB37" s="91"/>
    </row>
    <row r="38" spans="1:28" s="5" customFormat="1" ht="103.5" customHeight="1">
      <c r="A38" s="15" t="s">
        <v>8</v>
      </c>
      <c r="B38" s="15" t="s">
        <v>23</v>
      </c>
      <c r="C38" s="15"/>
      <c r="D38" s="29">
        <v>11032430</v>
      </c>
      <c r="E38" s="32">
        <f>SUM(E39:E41)</f>
        <v>3917920</v>
      </c>
      <c r="F38" s="32">
        <f>SUM(F39:F41)</f>
        <v>3918137.36</v>
      </c>
      <c r="G38" s="32">
        <f>SUM(G39:G41)</f>
        <v>3476255.87</v>
      </c>
      <c r="H38" s="117"/>
      <c r="I38" s="149"/>
      <c r="J38" s="117"/>
      <c r="K38" s="81"/>
      <c r="L38" s="170" t="s">
        <v>44</v>
      </c>
      <c r="M38" s="44"/>
      <c r="N38" s="184" t="s">
        <v>24</v>
      </c>
      <c r="O38" s="91"/>
      <c r="P38" s="91"/>
      <c r="Q38" s="91"/>
      <c r="R38" s="91"/>
      <c r="S38" s="91"/>
      <c r="T38" s="91"/>
      <c r="U38" s="91"/>
      <c r="V38" s="91"/>
      <c r="W38" s="91"/>
      <c r="X38" s="91"/>
      <c r="Y38" s="91"/>
      <c r="Z38" s="91"/>
      <c r="AA38" s="91"/>
      <c r="AB38" s="91"/>
    </row>
    <row r="39" spans="1:28" s="5" customFormat="1" ht="49.5">
      <c r="A39" s="174" t="s">
        <v>10</v>
      </c>
      <c r="B39" s="207" t="s">
        <v>34</v>
      </c>
      <c r="C39" s="52" t="s">
        <v>28</v>
      </c>
      <c r="D39" s="30">
        <v>3257600</v>
      </c>
      <c r="E39" s="31">
        <v>1201958.1200000001</v>
      </c>
      <c r="F39" s="30">
        <v>2940157.07</v>
      </c>
      <c r="G39" s="30">
        <v>2571380.75</v>
      </c>
      <c r="H39" s="118"/>
      <c r="I39" s="150"/>
      <c r="J39" s="118"/>
      <c r="K39" s="83"/>
      <c r="L39" s="163"/>
      <c r="M39" s="163" t="s">
        <v>66</v>
      </c>
      <c r="N39" s="185"/>
      <c r="O39" s="91"/>
      <c r="P39" s="91"/>
      <c r="Q39" s="91"/>
      <c r="R39" s="91"/>
      <c r="S39" s="91"/>
      <c r="T39" s="91"/>
      <c r="U39" s="91"/>
      <c r="V39" s="91"/>
      <c r="W39" s="91"/>
      <c r="X39" s="91"/>
      <c r="Y39" s="91"/>
      <c r="Z39" s="91"/>
      <c r="AA39" s="91"/>
      <c r="AB39" s="91"/>
    </row>
    <row r="40" spans="1:28" s="5" customFormat="1" ht="49.5">
      <c r="A40" s="233"/>
      <c r="B40" s="208"/>
      <c r="C40" s="21" t="s">
        <v>19</v>
      </c>
      <c r="D40" s="33">
        <v>6282600</v>
      </c>
      <c r="E40" s="34">
        <v>2019961.88</v>
      </c>
      <c r="F40" s="35">
        <v>290980.28999999998</v>
      </c>
      <c r="G40" s="35">
        <v>254459.84</v>
      </c>
      <c r="H40" s="119"/>
      <c r="I40" s="151"/>
      <c r="J40" s="119"/>
      <c r="K40" s="85"/>
      <c r="L40" s="163"/>
      <c r="M40" s="163"/>
      <c r="N40" s="185"/>
      <c r="O40" s="91"/>
      <c r="P40" s="91"/>
      <c r="Q40" s="91"/>
      <c r="R40" s="91"/>
      <c r="S40" s="91"/>
      <c r="T40" s="91"/>
      <c r="U40" s="91"/>
      <c r="V40" s="91"/>
      <c r="W40" s="91"/>
      <c r="X40" s="91"/>
      <c r="Y40" s="91"/>
      <c r="Z40" s="91"/>
      <c r="AA40" s="91"/>
      <c r="AB40" s="91"/>
    </row>
    <row r="41" spans="1:28" s="5" customFormat="1" ht="44.25" customHeight="1">
      <c r="A41" s="233"/>
      <c r="B41" s="209"/>
      <c r="C41" s="21" t="s">
        <v>5</v>
      </c>
      <c r="D41" s="33">
        <v>1492230</v>
      </c>
      <c r="E41" s="31">
        <v>696000</v>
      </c>
      <c r="F41" s="30">
        <v>687000</v>
      </c>
      <c r="G41" s="30">
        <v>650415.28</v>
      </c>
      <c r="H41" s="118"/>
      <c r="I41" s="150"/>
      <c r="J41" s="118"/>
      <c r="K41" s="83"/>
      <c r="L41" s="164"/>
      <c r="M41" s="164"/>
      <c r="N41" s="185"/>
      <c r="O41" s="91"/>
      <c r="P41" s="91"/>
      <c r="Q41" s="91"/>
      <c r="R41" s="91"/>
      <c r="S41" s="91"/>
      <c r="T41" s="91"/>
      <c r="U41" s="91"/>
      <c r="V41" s="91"/>
      <c r="W41" s="91"/>
      <c r="X41" s="91"/>
      <c r="Y41" s="91"/>
      <c r="Z41" s="91"/>
      <c r="AA41" s="91"/>
      <c r="AB41" s="91"/>
    </row>
    <row r="42" spans="1:28" s="5" customFormat="1" ht="90.75" customHeight="1">
      <c r="A42" s="15" t="s">
        <v>12</v>
      </c>
      <c r="B42" s="15" t="s">
        <v>49</v>
      </c>
      <c r="C42" s="17"/>
      <c r="D42" s="33"/>
      <c r="E42" s="34"/>
      <c r="F42" s="126">
        <v>15687183</v>
      </c>
      <c r="G42" s="36">
        <f>G43+G44+G45+G46</f>
        <v>101940</v>
      </c>
      <c r="H42" s="119"/>
      <c r="I42" s="151"/>
      <c r="J42" s="119"/>
      <c r="K42" s="85"/>
      <c r="L42" s="165" t="s">
        <v>43</v>
      </c>
      <c r="M42" s="44"/>
      <c r="N42" s="166" t="s">
        <v>32</v>
      </c>
      <c r="O42" s="91"/>
      <c r="P42" s="91"/>
      <c r="Q42" s="91"/>
      <c r="R42" s="91"/>
      <c r="S42" s="91"/>
      <c r="T42" s="91"/>
      <c r="U42" s="91"/>
      <c r="V42" s="91"/>
      <c r="W42" s="91"/>
      <c r="X42" s="91"/>
      <c r="Y42" s="91"/>
      <c r="Z42" s="91"/>
      <c r="AA42" s="91"/>
      <c r="AB42" s="91"/>
    </row>
    <row r="43" spans="1:28" s="5" customFormat="1" ht="33">
      <c r="A43" s="167" t="s">
        <v>10</v>
      </c>
      <c r="B43" s="170" t="s">
        <v>52</v>
      </c>
      <c r="C43" s="4" t="s">
        <v>50</v>
      </c>
      <c r="D43" s="31"/>
      <c r="E43" s="31"/>
      <c r="F43" s="31">
        <v>14132867</v>
      </c>
      <c r="G43" s="31">
        <v>0</v>
      </c>
      <c r="H43" s="119"/>
      <c r="I43" s="151"/>
      <c r="J43" s="119"/>
      <c r="K43" s="85"/>
      <c r="L43" s="165"/>
      <c r="M43" s="163" t="s">
        <v>33</v>
      </c>
      <c r="N43" s="166"/>
      <c r="O43" s="92">
        <f>SUM(D43:G43)</f>
        <v>14132867</v>
      </c>
      <c r="P43" s="91"/>
      <c r="Q43" s="91"/>
      <c r="R43" s="91"/>
      <c r="S43" s="91"/>
      <c r="T43" s="91"/>
      <c r="U43" s="91"/>
      <c r="V43" s="91"/>
      <c r="W43" s="91"/>
      <c r="X43" s="91"/>
      <c r="Y43" s="91"/>
      <c r="Z43" s="91"/>
      <c r="AA43" s="91"/>
      <c r="AB43" s="91"/>
    </row>
    <row r="44" spans="1:28" s="5" customFormat="1" ht="33">
      <c r="A44" s="168"/>
      <c r="B44" s="163"/>
      <c r="C44" s="51" t="s">
        <v>51</v>
      </c>
      <c r="D44" s="37"/>
      <c r="E44" s="37"/>
      <c r="F44" s="37">
        <v>1398316</v>
      </c>
      <c r="G44" s="37">
        <v>0</v>
      </c>
      <c r="H44" s="120"/>
      <c r="I44" s="152"/>
      <c r="J44" s="120"/>
      <c r="K44" s="86"/>
      <c r="L44" s="165"/>
      <c r="M44" s="163"/>
      <c r="N44" s="166"/>
      <c r="O44" s="92">
        <f>SUM(F44:G44)</f>
        <v>1398316</v>
      </c>
      <c r="P44" s="91"/>
      <c r="Q44" s="91"/>
      <c r="R44" s="91"/>
      <c r="S44" s="91"/>
      <c r="T44" s="91"/>
      <c r="U44" s="91"/>
      <c r="V44" s="91"/>
      <c r="W44" s="91"/>
      <c r="X44" s="91"/>
      <c r="Y44" s="91"/>
      <c r="Z44" s="91"/>
      <c r="AA44" s="91"/>
      <c r="AB44" s="91"/>
    </row>
    <row r="45" spans="1:28" ht="20.25" customHeight="1">
      <c r="A45" s="169"/>
      <c r="B45" s="164"/>
      <c r="C45" s="4" t="s">
        <v>25</v>
      </c>
      <c r="D45" s="31"/>
      <c r="E45" s="31"/>
      <c r="F45" s="31">
        <v>156000</v>
      </c>
      <c r="G45" s="34">
        <v>0</v>
      </c>
      <c r="H45" s="119"/>
      <c r="I45" s="151"/>
      <c r="J45" s="119"/>
      <c r="K45" s="85"/>
      <c r="L45" s="165"/>
      <c r="M45" s="163"/>
      <c r="N45" s="166"/>
    </row>
    <row r="46" spans="1:28" ht="51" customHeight="1">
      <c r="A46" s="19" t="s">
        <v>20</v>
      </c>
      <c r="B46" s="20" t="s">
        <v>41</v>
      </c>
      <c r="C46" s="4" t="s">
        <v>25</v>
      </c>
      <c r="D46" s="31"/>
      <c r="E46" s="31"/>
      <c r="F46" s="31">
        <v>0</v>
      </c>
      <c r="G46" s="34">
        <v>101940</v>
      </c>
      <c r="H46" s="119"/>
      <c r="I46" s="151"/>
      <c r="J46" s="119"/>
      <c r="K46" s="85"/>
      <c r="L46" s="165"/>
      <c r="M46" s="164"/>
      <c r="N46" s="166"/>
    </row>
    <row r="47" spans="1:28" ht="36.75" customHeight="1">
      <c r="A47" s="14" t="s">
        <v>53</v>
      </c>
      <c r="B47" s="14" t="s">
        <v>65</v>
      </c>
      <c r="C47" s="14"/>
      <c r="D47" s="27">
        <f>D48</f>
        <v>0</v>
      </c>
      <c r="E47" s="28">
        <f>E48</f>
        <v>0</v>
      </c>
      <c r="F47" s="27">
        <f>F48</f>
        <v>0</v>
      </c>
      <c r="G47" s="27">
        <f>G48</f>
        <v>0</v>
      </c>
      <c r="H47" s="116">
        <f>H48+H58</f>
        <v>4437738.66</v>
      </c>
      <c r="I47" s="148">
        <f>I48+I58</f>
        <v>32815177.590000004</v>
      </c>
      <c r="J47" s="116">
        <f>J48+J58</f>
        <v>4564000</v>
      </c>
      <c r="K47" s="79">
        <f>K48+K58</f>
        <v>721000</v>
      </c>
      <c r="L47" s="63"/>
      <c r="M47" s="4"/>
      <c r="N47" s="53"/>
      <c r="O47" s="94">
        <f>SUM(D47:L47)</f>
        <v>42537916.25</v>
      </c>
    </row>
    <row r="48" spans="1:28" ht="71.25" customHeight="1">
      <c r="A48" s="15" t="s">
        <v>8</v>
      </c>
      <c r="B48" s="15" t="s">
        <v>75</v>
      </c>
      <c r="C48" s="15"/>
      <c r="D48" s="29"/>
      <c r="E48" s="32"/>
      <c r="F48" s="32"/>
      <c r="G48" s="32"/>
      <c r="H48" s="117">
        <f>H49+H50+H51+H52+H53+H56</f>
        <v>3837738.66</v>
      </c>
      <c r="I48" s="149">
        <f>SUM(I49:I57)</f>
        <v>20214036.390000001</v>
      </c>
      <c r="J48" s="117">
        <f>SUM(J49:J56)</f>
        <v>4564000</v>
      </c>
      <c r="K48" s="81">
        <f>SUM(K49:K56)</f>
        <v>721000</v>
      </c>
      <c r="L48" s="170" t="s">
        <v>81</v>
      </c>
      <c r="M48" s="44"/>
      <c r="N48" s="184" t="s">
        <v>55</v>
      </c>
    </row>
    <row r="49" spans="1:28" ht="49.5">
      <c r="A49" s="178" t="s">
        <v>10</v>
      </c>
      <c r="B49" s="207" t="s">
        <v>59</v>
      </c>
      <c r="C49" s="52" t="s">
        <v>28</v>
      </c>
      <c r="D49" s="30"/>
      <c r="E49" s="31"/>
      <c r="F49" s="30"/>
      <c r="G49" s="30"/>
      <c r="H49" s="118">
        <v>964674.58</v>
      </c>
      <c r="I49" s="150">
        <v>838591.75</v>
      </c>
      <c r="J49" s="118">
        <v>0</v>
      </c>
      <c r="K49" s="82">
        <v>0</v>
      </c>
      <c r="L49" s="163"/>
      <c r="M49" s="163" t="s">
        <v>54</v>
      </c>
      <c r="N49" s="185"/>
      <c r="O49" s="94">
        <f>SUM(H49:K49)</f>
        <v>1803266.33</v>
      </c>
    </row>
    <row r="50" spans="1:28" ht="49.5">
      <c r="A50" s="206"/>
      <c r="B50" s="208"/>
      <c r="C50" s="21" t="s">
        <v>19</v>
      </c>
      <c r="D50" s="33"/>
      <c r="E50" s="34"/>
      <c r="F50" s="35"/>
      <c r="G50" s="35"/>
      <c r="H50" s="119">
        <v>95555.29</v>
      </c>
      <c r="I50" s="151">
        <v>8498.4</v>
      </c>
      <c r="J50" s="119">
        <v>0</v>
      </c>
      <c r="K50" s="84">
        <v>0</v>
      </c>
      <c r="L50" s="163"/>
      <c r="M50" s="163"/>
      <c r="N50" s="185"/>
      <c r="O50" s="94">
        <f>SUM(H50:K50)</f>
        <v>104053.68999999999</v>
      </c>
    </row>
    <row r="51" spans="1:28" ht="33">
      <c r="A51" s="179"/>
      <c r="B51" s="209"/>
      <c r="C51" s="21" t="s">
        <v>5</v>
      </c>
      <c r="D51" s="33"/>
      <c r="E51" s="31"/>
      <c r="F51" s="30"/>
      <c r="G51" s="30"/>
      <c r="H51" s="121">
        <v>860113.79</v>
      </c>
      <c r="I51" s="153">
        <v>683856.24</v>
      </c>
      <c r="J51" s="121">
        <v>721000</v>
      </c>
      <c r="K51" s="87">
        <v>721000</v>
      </c>
      <c r="L51" s="164"/>
      <c r="M51" s="164"/>
      <c r="N51" s="185"/>
    </row>
    <row r="52" spans="1:28" ht="117.75" customHeight="1">
      <c r="A52" s="59" t="s">
        <v>20</v>
      </c>
      <c r="B52" s="50" t="s">
        <v>71</v>
      </c>
      <c r="C52" s="60" t="s">
        <v>25</v>
      </c>
      <c r="D52" s="33"/>
      <c r="E52" s="31"/>
      <c r="F52" s="30"/>
      <c r="G52" s="30"/>
      <c r="H52" s="121">
        <v>1917395</v>
      </c>
      <c r="I52" s="153">
        <v>0</v>
      </c>
      <c r="J52" s="121">
        <v>0</v>
      </c>
      <c r="K52" s="88">
        <v>0</v>
      </c>
      <c r="L52" s="139" t="s">
        <v>82</v>
      </c>
      <c r="M52" s="139" t="s">
        <v>70</v>
      </c>
      <c r="N52" s="184" t="s">
        <v>73</v>
      </c>
    </row>
    <row r="53" spans="1:28" s="61" customFormat="1" ht="72" customHeight="1">
      <c r="A53" s="66" t="s">
        <v>76</v>
      </c>
      <c r="B53" s="67" t="s">
        <v>77</v>
      </c>
      <c r="C53" s="137" t="s">
        <v>93</v>
      </c>
      <c r="D53" s="65"/>
      <c r="E53" s="64"/>
      <c r="F53" s="64"/>
      <c r="G53" s="64"/>
      <c r="H53" s="121"/>
      <c r="I53" s="153">
        <v>3186700</v>
      </c>
      <c r="J53" s="121">
        <v>3843000</v>
      </c>
      <c r="K53" s="87">
        <v>0</v>
      </c>
      <c r="L53" s="140"/>
      <c r="M53" s="140"/>
      <c r="N53" s="185"/>
      <c r="O53" s="71"/>
      <c r="P53" s="71"/>
      <c r="Q53" s="71"/>
      <c r="R53" s="71"/>
      <c r="S53" s="71"/>
      <c r="T53" s="71"/>
      <c r="U53" s="71"/>
      <c r="V53" s="71"/>
      <c r="W53" s="71"/>
      <c r="X53" s="71"/>
      <c r="Y53" s="71"/>
      <c r="Z53" s="71"/>
      <c r="AA53" s="71"/>
      <c r="AB53" s="71"/>
    </row>
    <row r="54" spans="1:28" s="61" customFormat="1" ht="57" customHeight="1">
      <c r="A54" s="213" t="s">
        <v>78</v>
      </c>
      <c r="B54" s="223" t="s">
        <v>79</v>
      </c>
      <c r="C54" s="137" t="s">
        <v>94</v>
      </c>
      <c r="D54" s="65"/>
      <c r="E54" s="64"/>
      <c r="F54" s="64"/>
      <c r="G54" s="64"/>
      <c r="H54" s="121"/>
      <c r="I54" s="153">
        <v>8085300</v>
      </c>
      <c r="J54" s="121">
        <v>0</v>
      </c>
      <c r="K54" s="87">
        <v>0</v>
      </c>
      <c r="L54" s="140"/>
      <c r="M54" s="140"/>
      <c r="N54" s="185"/>
      <c r="O54" s="71"/>
      <c r="P54" s="71"/>
      <c r="Q54" s="71"/>
      <c r="R54" s="71"/>
      <c r="S54" s="71"/>
      <c r="T54" s="71"/>
      <c r="U54" s="71"/>
      <c r="V54" s="71"/>
      <c r="W54" s="71"/>
      <c r="X54" s="71"/>
      <c r="Y54" s="71"/>
      <c r="Z54" s="71"/>
      <c r="AA54" s="71"/>
      <c r="AB54" s="71"/>
    </row>
    <row r="55" spans="1:28" s="61" customFormat="1" ht="53.25" customHeight="1">
      <c r="A55" s="214"/>
      <c r="B55" s="224"/>
      <c r="C55" s="137" t="s">
        <v>95</v>
      </c>
      <c r="D55" s="65"/>
      <c r="E55" s="64"/>
      <c r="F55" s="64"/>
      <c r="G55" s="64"/>
      <c r="H55" s="121"/>
      <c r="I55" s="153">
        <v>5307130</v>
      </c>
      <c r="J55" s="121">
        <v>0</v>
      </c>
      <c r="K55" s="87">
        <v>0</v>
      </c>
      <c r="L55" s="140"/>
      <c r="M55" s="140"/>
      <c r="N55" s="185"/>
      <c r="O55" s="71"/>
      <c r="P55" s="71"/>
      <c r="Q55" s="71"/>
      <c r="R55" s="71"/>
      <c r="S55" s="71"/>
      <c r="T55" s="71"/>
      <c r="U55" s="71"/>
      <c r="V55" s="71"/>
      <c r="W55" s="71"/>
      <c r="X55" s="71"/>
      <c r="Y55" s="71"/>
      <c r="Z55" s="71"/>
      <c r="AA55" s="71"/>
      <c r="AB55" s="71"/>
    </row>
    <row r="56" spans="1:28" s="61" customFormat="1" ht="58.5" customHeight="1">
      <c r="A56" s="215"/>
      <c r="B56" s="225"/>
      <c r="C56" s="137" t="s">
        <v>93</v>
      </c>
      <c r="D56" s="65"/>
      <c r="E56" s="64"/>
      <c r="F56" s="64"/>
      <c r="G56" s="64"/>
      <c r="H56" s="121"/>
      <c r="I56" s="153">
        <v>1933860</v>
      </c>
      <c r="J56" s="121">
        <v>0</v>
      </c>
      <c r="K56" s="87">
        <v>0</v>
      </c>
      <c r="L56" s="140"/>
      <c r="M56" s="140"/>
      <c r="N56" s="185"/>
      <c r="O56" s="71"/>
      <c r="P56" s="71"/>
      <c r="Q56" s="71"/>
      <c r="R56" s="71"/>
      <c r="S56" s="71"/>
      <c r="T56" s="71"/>
      <c r="U56" s="71"/>
      <c r="V56" s="71"/>
      <c r="W56" s="71"/>
      <c r="X56" s="71"/>
      <c r="Y56" s="71"/>
      <c r="Z56" s="71"/>
      <c r="AA56" s="71"/>
      <c r="AB56" s="71"/>
    </row>
    <row r="57" spans="1:28" s="61" customFormat="1" ht="182.25" customHeight="1">
      <c r="A57" s="138" t="s">
        <v>98</v>
      </c>
      <c r="B57" s="145" t="s">
        <v>99</v>
      </c>
      <c r="C57" s="137" t="s">
        <v>100</v>
      </c>
      <c r="D57" s="65"/>
      <c r="E57" s="64"/>
      <c r="F57" s="64"/>
      <c r="G57" s="64"/>
      <c r="H57" s="121"/>
      <c r="I57" s="153">
        <v>170100</v>
      </c>
      <c r="J57" s="121">
        <v>0</v>
      </c>
      <c r="K57" s="142">
        <v>0</v>
      </c>
      <c r="L57" s="141"/>
      <c r="M57" s="143"/>
      <c r="N57" s="144"/>
      <c r="O57" s="71"/>
      <c r="P57" s="71"/>
      <c r="Q57" s="71"/>
      <c r="R57" s="71"/>
      <c r="S57" s="71"/>
      <c r="T57" s="71"/>
      <c r="U57" s="71"/>
      <c r="V57" s="71"/>
      <c r="W57" s="71"/>
      <c r="X57" s="71"/>
      <c r="Y57" s="71"/>
      <c r="Z57" s="71"/>
      <c r="AA57" s="71"/>
      <c r="AB57" s="71"/>
    </row>
    <row r="58" spans="1:28" ht="54" customHeight="1">
      <c r="A58" s="23" t="s">
        <v>61</v>
      </c>
      <c r="B58" s="24" t="s">
        <v>56</v>
      </c>
      <c r="C58" s="4"/>
      <c r="D58" s="31"/>
      <c r="E58" s="31"/>
      <c r="F58" s="31"/>
      <c r="G58" s="34"/>
      <c r="H58" s="122">
        <f>SUM(H59:H62)</f>
        <v>600000</v>
      </c>
      <c r="I58" s="154">
        <f>I59+I60+I61+I62+I63+I66+I65</f>
        <v>12601141.200000001</v>
      </c>
      <c r="J58" s="122">
        <v>0</v>
      </c>
      <c r="K58" s="96">
        <v>0</v>
      </c>
      <c r="L58" s="210" t="s">
        <v>69</v>
      </c>
      <c r="M58" s="99"/>
      <c r="N58" s="103" t="s">
        <v>62</v>
      </c>
    </row>
    <row r="59" spans="1:28" ht="70.5" customHeight="1">
      <c r="A59" s="45" t="s">
        <v>10</v>
      </c>
      <c r="B59" s="46" t="s">
        <v>67</v>
      </c>
      <c r="C59" s="47" t="s">
        <v>25</v>
      </c>
      <c r="D59" s="48"/>
      <c r="E59" s="49"/>
      <c r="F59" s="48"/>
      <c r="G59" s="48"/>
      <c r="H59" s="124">
        <v>600000</v>
      </c>
      <c r="I59" s="155">
        <v>0</v>
      </c>
      <c r="J59" s="123">
        <v>0</v>
      </c>
      <c r="K59" s="97">
        <v>0</v>
      </c>
      <c r="L59" s="211"/>
      <c r="M59" s="100" t="s">
        <v>68</v>
      </c>
      <c r="N59" s="104"/>
    </row>
    <row r="60" spans="1:28" ht="39" customHeight="1">
      <c r="A60" s="226" t="s">
        <v>20</v>
      </c>
      <c r="B60" s="229" t="s">
        <v>80</v>
      </c>
      <c r="C60" s="20" t="s">
        <v>83</v>
      </c>
      <c r="D60" s="48"/>
      <c r="E60" s="49"/>
      <c r="F60" s="48"/>
      <c r="G60" s="48"/>
      <c r="H60" s="124">
        <v>0</v>
      </c>
      <c r="I60" s="155">
        <v>2339100</v>
      </c>
      <c r="J60" s="123">
        <v>0</v>
      </c>
      <c r="K60" s="97">
        <v>0</v>
      </c>
      <c r="L60" s="211"/>
      <c r="M60" s="189" t="s">
        <v>92</v>
      </c>
      <c r="N60" s="104"/>
    </row>
    <row r="61" spans="1:28" ht="40.5" customHeight="1">
      <c r="A61" s="227"/>
      <c r="B61" s="230"/>
      <c r="C61" s="20" t="s">
        <v>84</v>
      </c>
      <c r="D61" s="48"/>
      <c r="E61" s="49"/>
      <c r="F61" s="48"/>
      <c r="G61" s="48"/>
      <c r="H61" s="124">
        <v>0</v>
      </c>
      <c r="I61" s="155">
        <v>23600</v>
      </c>
      <c r="J61" s="123">
        <v>0</v>
      </c>
      <c r="K61" s="97">
        <v>0</v>
      </c>
      <c r="L61" s="211"/>
      <c r="M61" s="190"/>
      <c r="N61" s="104"/>
    </row>
    <row r="62" spans="1:28" ht="64.5" customHeight="1">
      <c r="A62" s="228"/>
      <c r="B62" s="231"/>
      <c r="C62" s="20" t="s">
        <v>86</v>
      </c>
      <c r="D62" s="48"/>
      <c r="E62" s="49"/>
      <c r="F62" s="48"/>
      <c r="G62" s="48"/>
      <c r="H62" s="124">
        <v>0</v>
      </c>
      <c r="I62" s="155">
        <v>23900</v>
      </c>
      <c r="J62" s="123">
        <v>0</v>
      </c>
      <c r="K62" s="98">
        <v>0</v>
      </c>
      <c r="L62" s="212"/>
      <c r="M62" s="191"/>
      <c r="N62" s="105"/>
    </row>
    <row r="63" spans="1:28" s="71" customFormat="1" ht="200.25" customHeight="1">
      <c r="A63" s="180" t="s">
        <v>76</v>
      </c>
      <c r="B63" s="217" t="s">
        <v>88</v>
      </c>
      <c r="C63" s="132" t="s">
        <v>58</v>
      </c>
      <c r="D63" s="108"/>
      <c r="E63" s="108"/>
      <c r="F63" s="108"/>
      <c r="G63" s="108"/>
      <c r="H63" s="124">
        <v>0</v>
      </c>
      <c r="I63" s="155">
        <v>2601158.06</v>
      </c>
      <c r="J63" s="123">
        <v>0</v>
      </c>
      <c r="K63" s="98">
        <v>0</v>
      </c>
      <c r="L63" s="109"/>
      <c r="M63" s="110" t="s">
        <v>97</v>
      </c>
      <c r="N63" s="220" t="s">
        <v>62</v>
      </c>
      <c r="P63" s="136"/>
      <c r="Q63" s="134"/>
    </row>
    <row r="64" spans="1:28" s="61" customFormat="1" ht="15" hidden="1" customHeight="1">
      <c r="A64" s="181"/>
      <c r="B64" s="218"/>
      <c r="H64" s="112"/>
      <c r="I64" s="156"/>
      <c r="J64" s="112"/>
      <c r="K64" s="102"/>
      <c r="L64" s="101"/>
      <c r="M64" s="102"/>
      <c r="N64" s="221"/>
    </row>
    <row r="65" spans="1:14" s="146" customFormat="1" ht="82.5" customHeight="1">
      <c r="A65" s="182"/>
      <c r="B65" s="219"/>
      <c r="C65" s="159" t="s">
        <v>91</v>
      </c>
      <c r="D65" s="160"/>
      <c r="E65" s="160"/>
      <c r="F65" s="160"/>
      <c r="G65" s="160"/>
      <c r="H65" s="157">
        <v>0</v>
      </c>
      <c r="I65" s="157">
        <v>4767660</v>
      </c>
      <c r="J65" s="157">
        <v>0</v>
      </c>
      <c r="K65" s="157">
        <v>0</v>
      </c>
      <c r="L65" s="161"/>
      <c r="M65" s="162" t="s">
        <v>96</v>
      </c>
      <c r="N65" s="222"/>
    </row>
    <row r="66" spans="1:14" s="71" customFormat="1" ht="138.75" customHeight="1">
      <c r="A66" s="106" t="s">
        <v>78</v>
      </c>
      <c r="B66" s="107" t="s">
        <v>90</v>
      </c>
      <c r="C66" s="68" t="s">
        <v>25</v>
      </c>
      <c r="D66" s="68"/>
      <c r="E66" s="108"/>
      <c r="F66" s="108"/>
      <c r="G66" s="108"/>
      <c r="H66" s="124">
        <v>0</v>
      </c>
      <c r="I66" s="155">
        <v>2845723.14</v>
      </c>
      <c r="J66" s="123">
        <v>0</v>
      </c>
      <c r="K66" s="98">
        <v>0</v>
      </c>
      <c r="L66" s="111"/>
      <c r="M66" s="110" t="s">
        <v>89</v>
      </c>
      <c r="N66" s="95" t="s">
        <v>62</v>
      </c>
    </row>
    <row r="67" spans="1:14" ht="113.25" customHeight="1">
      <c r="A67" s="232" t="s">
        <v>87</v>
      </c>
      <c r="B67" s="232"/>
      <c r="C67" s="232"/>
      <c r="D67" s="232"/>
      <c r="E67" s="232"/>
      <c r="F67" s="129"/>
      <c r="G67" s="129"/>
      <c r="H67" s="216" t="s">
        <v>57</v>
      </c>
      <c r="I67" s="216"/>
      <c r="J67" s="112"/>
      <c r="K67" s="25"/>
      <c r="L67" s="25"/>
      <c r="M67" s="25"/>
      <c r="N67" s="25"/>
    </row>
    <row r="68" spans="1:14" ht="17.25">
      <c r="A68" s="204"/>
      <c r="B68" s="204"/>
      <c r="C68" s="204"/>
      <c r="D68" s="89"/>
      <c r="E68" s="90"/>
      <c r="F68" s="131"/>
      <c r="G68" s="89"/>
      <c r="H68" s="125"/>
      <c r="I68" s="158"/>
      <c r="J68" s="125"/>
      <c r="K68" s="25"/>
      <c r="L68" s="25"/>
      <c r="M68" s="25"/>
      <c r="N68" s="25"/>
    </row>
    <row r="69" spans="1:14" ht="17.25">
      <c r="A69" s="204"/>
      <c r="B69" s="204"/>
      <c r="C69" s="204"/>
      <c r="D69" s="89"/>
      <c r="E69" s="90"/>
      <c r="F69" s="89"/>
      <c r="G69" s="89"/>
      <c r="H69" s="125"/>
      <c r="I69" s="158"/>
      <c r="J69" s="125"/>
      <c r="K69" s="25"/>
      <c r="L69" s="25"/>
      <c r="M69" s="25"/>
      <c r="N69" s="25"/>
    </row>
    <row r="70" spans="1:14" ht="17.25">
      <c r="A70" s="204"/>
      <c r="B70" s="204"/>
      <c r="C70" s="204"/>
      <c r="D70" s="89"/>
      <c r="E70" s="90"/>
      <c r="F70" s="89"/>
      <c r="G70" s="89"/>
      <c r="H70" s="125"/>
      <c r="I70" s="158"/>
      <c r="J70" s="125"/>
      <c r="K70" s="25"/>
      <c r="L70" s="25"/>
      <c r="M70" s="25"/>
      <c r="N70" s="25"/>
    </row>
    <row r="71" spans="1:14" ht="17.25">
      <c r="A71" s="204"/>
      <c r="B71" s="204"/>
      <c r="C71" s="204"/>
      <c r="D71" s="89"/>
      <c r="E71" s="90"/>
      <c r="F71" s="89"/>
      <c r="G71" s="89"/>
      <c r="H71" s="205"/>
      <c r="I71" s="205"/>
      <c r="J71" s="205"/>
      <c r="K71" s="57"/>
      <c r="L71" s="25"/>
      <c r="M71" s="25"/>
      <c r="N71" s="25"/>
    </row>
    <row r="72" spans="1:14">
      <c r="H72" s="74"/>
      <c r="I72" s="156"/>
      <c r="J72" s="25"/>
      <c r="K72" s="25"/>
      <c r="L72" s="25"/>
      <c r="M72" s="25"/>
      <c r="N72" s="25"/>
    </row>
    <row r="73" spans="1:14">
      <c r="H73" s="74"/>
      <c r="I73" s="156"/>
      <c r="J73" s="25"/>
      <c r="K73" s="25"/>
      <c r="L73" s="25"/>
      <c r="M73" s="25"/>
      <c r="N73" s="25"/>
    </row>
    <row r="74" spans="1:14">
      <c r="H74" s="74"/>
      <c r="I74" s="156"/>
      <c r="J74" s="25"/>
      <c r="K74" s="25"/>
      <c r="L74" s="25"/>
      <c r="M74" s="25"/>
      <c r="N74" s="25"/>
    </row>
    <row r="75" spans="1:14">
      <c r="H75" s="74"/>
      <c r="I75" s="156"/>
      <c r="J75" s="25"/>
      <c r="K75" s="25"/>
      <c r="L75" s="25"/>
      <c r="M75" s="25"/>
      <c r="N75" s="25"/>
    </row>
    <row r="76" spans="1:14">
      <c r="H76" s="74"/>
      <c r="I76" s="156"/>
      <c r="J76" s="25"/>
      <c r="K76" s="25"/>
      <c r="L76" s="25"/>
      <c r="M76" s="25"/>
      <c r="N76" s="25"/>
    </row>
    <row r="77" spans="1:14">
      <c r="H77" s="74"/>
      <c r="I77" s="156"/>
      <c r="J77" s="25"/>
      <c r="K77" s="25"/>
      <c r="L77" s="25"/>
      <c r="M77" s="25"/>
      <c r="N77" s="25"/>
    </row>
    <row r="78" spans="1:14">
      <c r="H78" s="74"/>
      <c r="I78" s="156"/>
      <c r="J78" s="25"/>
      <c r="K78" s="25"/>
      <c r="L78" s="25"/>
      <c r="M78" s="25"/>
      <c r="N78" s="25"/>
    </row>
    <row r="79" spans="1:14">
      <c r="H79" s="74"/>
      <c r="I79" s="156"/>
      <c r="J79" s="25"/>
      <c r="K79" s="25"/>
      <c r="L79" s="25"/>
      <c r="M79" s="25"/>
      <c r="N79" s="25"/>
    </row>
    <row r="80" spans="1:14">
      <c r="H80" s="74"/>
      <c r="I80" s="156"/>
      <c r="J80" s="25"/>
      <c r="K80" s="25"/>
      <c r="L80" s="25"/>
      <c r="M80" s="25"/>
      <c r="N80" s="25"/>
    </row>
    <row r="81" spans="8:14">
      <c r="H81" s="74"/>
      <c r="I81" s="156"/>
      <c r="J81" s="25"/>
      <c r="K81" s="25"/>
      <c r="L81" s="25"/>
      <c r="M81" s="25"/>
      <c r="N81" s="25"/>
    </row>
    <row r="82" spans="8:14">
      <c r="H82" s="74"/>
      <c r="I82" s="156"/>
      <c r="J82" s="25"/>
      <c r="K82" s="25"/>
      <c r="L82" s="25"/>
      <c r="M82" s="25"/>
      <c r="N82" s="25"/>
    </row>
    <row r="83" spans="8:14">
      <c r="H83" s="74"/>
      <c r="I83" s="156"/>
      <c r="J83" s="25"/>
      <c r="K83" s="25"/>
      <c r="L83" s="25"/>
      <c r="M83" s="25"/>
      <c r="N83" s="25"/>
    </row>
    <row r="84" spans="8:14">
      <c r="H84" s="74"/>
      <c r="I84" s="156"/>
      <c r="J84" s="25"/>
      <c r="K84" s="25"/>
      <c r="L84" s="25"/>
      <c r="M84" s="25"/>
      <c r="N84" s="25"/>
    </row>
    <row r="85" spans="8:14">
      <c r="H85" s="74"/>
      <c r="I85" s="156"/>
      <c r="J85" s="25"/>
      <c r="K85" s="25"/>
      <c r="L85" s="25"/>
      <c r="M85" s="25"/>
      <c r="N85" s="25"/>
    </row>
    <row r="86" spans="8:14">
      <c r="H86" s="74"/>
      <c r="I86" s="156"/>
      <c r="J86" s="25"/>
      <c r="K86" s="25"/>
      <c r="L86" s="25"/>
      <c r="M86" s="25"/>
      <c r="N86" s="25"/>
    </row>
    <row r="87" spans="8:14">
      <c r="H87" s="74"/>
      <c r="I87" s="156"/>
      <c r="J87" s="25"/>
      <c r="K87" s="25"/>
      <c r="L87" s="25"/>
      <c r="M87" s="25"/>
      <c r="N87" s="25"/>
    </row>
    <row r="88" spans="8:14">
      <c r="H88" s="74"/>
      <c r="I88" s="156"/>
      <c r="J88" s="25"/>
      <c r="K88" s="25"/>
      <c r="L88" s="25"/>
      <c r="M88" s="25"/>
      <c r="N88" s="25"/>
    </row>
    <row r="89" spans="8:14">
      <c r="H89" s="74"/>
      <c r="I89" s="156"/>
      <c r="J89" s="25"/>
      <c r="K89" s="25"/>
      <c r="L89" s="25"/>
      <c r="M89" s="25"/>
      <c r="N89" s="25"/>
    </row>
    <row r="90" spans="8:14">
      <c r="H90" s="74"/>
      <c r="I90" s="156"/>
      <c r="J90" s="25"/>
      <c r="K90" s="25"/>
      <c r="L90" s="25"/>
      <c r="M90" s="25"/>
      <c r="N90" s="25"/>
    </row>
    <row r="91" spans="8:14">
      <c r="H91" s="74"/>
      <c r="I91" s="156"/>
      <c r="J91" s="25"/>
      <c r="K91" s="25"/>
      <c r="L91" s="25"/>
      <c r="M91" s="25"/>
      <c r="N91" s="25"/>
    </row>
    <row r="92" spans="8:14">
      <c r="H92" s="74"/>
      <c r="I92" s="156"/>
      <c r="J92" s="25"/>
      <c r="K92" s="25"/>
      <c r="L92" s="25"/>
      <c r="M92" s="25"/>
      <c r="N92" s="25"/>
    </row>
    <row r="93" spans="8:14">
      <c r="H93" s="74"/>
      <c r="I93" s="156"/>
      <c r="J93" s="25"/>
      <c r="K93" s="25"/>
      <c r="L93" s="25"/>
      <c r="M93" s="25"/>
      <c r="N93" s="25"/>
    </row>
    <row r="94" spans="8:14">
      <c r="H94" s="74"/>
      <c r="I94" s="156"/>
      <c r="J94" s="25"/>
      <c r="K94" s="25"/>
      <c r="L94" s="25"/>
      <c r="M94" s="25"/>
      <c r="N94" s="25"/>
    </row>
    <row r="95" spans="8:14">
      <c r="H95" s="74"/>
      <c r="I95" s="156"/>
      <c r="J95" s="25"/>
      <c r="K95" s="25"/>
      <c r="L95" s="25"/>
      <c r="M95" s="25"/>
      <c r="N95" s="25"/>
    </row>
    <row r="96" spans="8:14">
      <c r="H96" s="74"/>
      <c r="I96" s="156"/>
      <c r="J96" s="25"/>
      <c r="K96" s="25"/>
      <c r="L96" s="25"/>
      <c r="M96" s="25"/>
      <c r="N96" s="25"/>
    </row>
    <row r="97" spans="8:14">
      <c r="H97" s="74"/>
      <c r="I97" s="156"/>
      <c r="J97" s="25"/>
      <c r="K97" s="25"/>
      <c r="L97" s="25"/>
      <c r="M97" s="25"/>
      <c r="N97" s="25"/>
    </row>
    <row r="98" spans="8:14">
      <c r="H98" s="74"/>
      <c r="I98" s="156"/>
      <c r="J98" s="25"/>
      <c r="K98" s="25"/>
      <c r="L98" s="25"/>
      <c r="M98" s="25"/>
      <c r="N98" s="25"/>
    </row>
    <row r="99" spans="8:14">
      <c r="H99" s="74"/>
      <c r="I99" s="156"/>
      <c r="J99" s="25"/>
      <c r="K99" s="25"/>
      <c r="L99" s="25"/>
      <c r="M99" s="25"/>
      <c r="N99" s="25"/>
    </row>
    <row r="100" spans="8:14">
      <c r="H100" s="74"/>
      <c r="I100" s="156"/>
      <c r="J100" s="25"/>
      <c r="K100" s="25"/>
      <c r="L100" s="25"/>
      <c r="M100" s="25"/>
      <c r="N100" s="25"/>
    </row>
    <row r="101" spans="8:14">
      <c r="H101" s="74"/>
      <c r="I101" s="156"/>
      <c r="J101" s="25"/>
      <c r="K101" s="25"/>
      <c r="L101" s="25"/>
      <c r="M101" s="25"/>
      <c r="N101" s="25"/>
    </row>
    <row r="102" spans="8:14">
      <c r="H102" s="74"/>
      <c r="I102" s="156"/>
      <c r="J102" s="25"/>
      <c r="K102" s="25"/>
      <c r="L102" s="25"/>
      <c r="M102" s="25"/>
      <c r="N102" s="25"/>
    </row>
    <row r="103" spans="8:14">
      <c r="H103" s="74"/>
      <c r="I103" s="156"/>
      <c r="J103" s="25"/>
      <c r="K103" s="25"/>
      <c r="L103" s="25"/>
      <c r="M103" s="25"/>
      <c r="N103" s="25"/>
    </row>
    <row r="104" spans="8:14">
      <c r="H104" s="74"/>
      <c r="I104" s="156"/>
      <c r="J104" s="25"/>
      <c r="K104" s="25"/>
      <c r="L104" s="25"/>
      <c r="M104" s="25"/>
      <c r="N104" s="25"/>
    </row>
    <row r="105" spans="8:14">
      <c r="H105" s="74"/>
      <c r="I105" s="156"/>
      <c r="J105" s="25"/>
      <c r="K105" s="25"/>
      <c r="L105" s="25"/>
      <c r="M105" s="25"/>
      <c r="N105" s="25"/>
    </row>
    <row r="106" spans="8:14">
      <c r="H106" s="74"/>
      <c r="I106" s="156"/>
      <c r="J106" s="25"/>
      <c r="K106" s="25"/>
      <c r="L106" s="25"/>
      <c r="M106" s="25"/>
      <c r="N106" s="25"/>
    </row>
    <row r="107" spans="8:14">
      <c r="H107" s="74"/>
      <c r="I107" s="156"/>
      <c r="J107" s="25"/>
      <c r="K107" s="25"/>
      <c r="L107" s="25"/>
      <c r="M107" s="25"/>
      <c r="N107" s="25"/>
    </row>
    <row r="108" spans="8:14">
      <c r="H108" s="74"/>
      <c r="I108" s="156"/>
      <c r="J108" s="25"/>
      <c r="K108" s="25"/>
      <c r="L108" s="25"/>
      <c r="M108" s="25"/>
      <c r="N108" s="25"/>
    </row>
    <row r="109" spans="8:14">
      <c r="H109" s="74"/>
      <c r="I109" s="156"/>
      <c r="J109" s="25"/>
      <c r="K109" s="25"/>
      <c r="L109" s="25"/>
      <c r="M109" s="25"/>
      <c r="N109" s="25"/>
    </row>
    <row r="110" spans="8:14">
      <c r="H110" s="74"/>
      <c r="I110" s="156"/>
      <c r="J110" s="25"/>
      <c r="K110" s="25"/>
      <c r="L110" s="25"/>
      <c r="M110" s="25"/>
      <c r="N110" s="25"/>
    </row>
    <row r="111" spans="8:14">
      <c r="H111" s="74"/>
      <c r="I111" s="156"/>
      <c r="J111" s="25"/>
      <c r="K111" s="25"/>
      <c r="L111" s="25"/>
      <c r="M111" s="25"/>
      <c r="N111" s="25"/>
    </row>
    <row r="112" spans="8:14">
      <c r="H112" s="74"/>
      <c r="I112" s="156"/>
      <c r="J112" s="25"/>
      <c r="K112" s="25"/>
      <c r="L112" s="25"/>
      <c r="M112" s="25"/>
      <c r="N112" s="25"/>
    </row>
    <row r="113" spans="8:14">
      <c r="H113" s="74"/>
      <c r="I113" s="156"/>
      <c r="J113" s="25"/>
      <c r="K113" s="25"/>
      <c r="L113" s="25"/>
      <c r="M113" s="25"/>
      <c r="N113" s="25"/>
    </row>
    <row r="114" spans="8:14">
      <c r="H114" s="74"/>
      <c r="I114" s="156"/>
      <c r="J114" s="25"/>
      <c r="K114" s="25"/>
      <c r="L114" s="25"/>
      <c r="M114" s="25"/>
      <c r="N114" s="25"/>
    </row>
    <row r="115" spans="8:14">
      <c r="H115" s="74"/>
      <c r="I115" s="156"/>
      <c r="J115" s="25"/>
      <c r="K115" s="25"/>
      <c r="L115" s="25"/>
      <c r="M115" s="25"/>
      <c r="N115" s="25"/>
    </row>
    <row r="116" spans="8:14">
      <c r="H116" s="74"/>
      <c r="I116" s="156"/>
      <c r="J116" s="25"/>
      <c r="K116" s="25"/>
      <c r="L116" s="25"/>
      <c r="M116" s="25"/>
      <c r="N116" s="25"/>
    </row>
    <row r="117" spans="8:14">
      <c r="H117" s="74"/>
      <c r="I117" s="156"/>
      <c r="J117" s="25"/>
      <c r="K117" s="25"/>
      <c r="L117" s="25"/>
      <c r="M117" s="25"/>
      <c r="N117" s="25"/>
    </row>
    <row r="118" spans="8:14">
      <c r="H118" s="74"/>
      <c r="I118" s="156"/>
      <c r="J118" s="25"/>
      <c r="K118" s="25"/>
      <c r="L118" s="25"/>
      <c r="M118" s="25"/>
      <c r="N118" s="25"/>
    </row>
    <row r="119" spans="8:14">
      <c r="H119" s="74"/>
      <c r="I119" s="156"/>
      <c r="J119" s="25"/>
      <c r="K119" s="25"/>
      <c r="L119" s="25"/>
      <c r="M119" s="25"/>
      <c r="N119" s="25"/>
    </row>
    <row r="120" spans="8:14">
      <c r="H120" s="74"/>
      <c r="I120" s="156"/>
      <c r="J120" s="25"/>
      <c r="K120" s="25"/>
      <c r="L120" s="25"/>
      <c r="M120" s="25"/>
      <c r="N120" s="25"/>
    </row>
    <row r="121" spans="8:14">
      <c r="H121" s="74"/>
      <c r="I121" s="156"/>
      <c r="J121" s="25"/>
      <c r="K121" s="25"/>
      <c r="L121" s="25"/>
      <c r="M121" s="25"/>
      <c r="N121" s="25"/>
    </row>
    <row r="122" spans="8:14">
      <c r="H122" s="74"/>
      <c r="I122" s="156"/>
      <c r="J122" s="25"/>
      <c r="K122" s="25"/>
      <c r="L122" s="25"/>
      <c r="M122" s="25"/>
      <c r="N122" s="25"/>
    </row>
    <row r="123" spans="8:14">
      <c r="H123" s="74"/>
      <c r="I123" s="156"/>
      <c r="J123" s="25"/>
      <c r="K123" s="25"/>
      <c r="L123" s="25"/>
      <c r="M123" s="25"/>
      <c r="N123" s="25"/>
    </row>
    <row r="124" spans="8:14">
      <c r="H124" s="74"/>
      <c r="I124" s="156"/>
      <c r="J124" s="25"/>
      <c r="K124" s="25"/>
      <c r="L124" s="25"/>
      <c r="M124" s="25"/>
      <c r="N124" s="25"/>
    </row>
    <row r="125" spans="8:14">
      <c r="H125" s="74"/>
      <c r="I125" s="156"/>
      <c r="J125" s="25"/>
      <c r="K125" s="25"/>
      <c r="L125" s="25"/>
      <c r="M125" s="25"/>
      <c r="N125" s="25"/>
    </row>
    <row r="126" spans="8:14">
      <c r="H126" s="74"/>
      <c r="I126" s="156"/>
      <c r="J126" s="25"/>
      <c r="K126" s="25"/>
      <c r="L126" s="25"/>
      <c r="M126" s="25"/>
      <c r="N126" s="25"/>
    </row>
    <row r="127" spans="8:14">
      <c r="H127" s="74"/>
      <c r="I127" s="156"/>
      <c r="J127" s="25"/>
      <c r="K127" s="25"/>
      <c r="L127" s="25"/>
      <c r="M127" s="25"/>
      <c r="N127" s="25"/>
    </row>
    <row r="128" spans="8:14">
      <c r="H128" s="74"/>
      <c r="I128" s="156"/>
      <c r="J128" s="25"/>
      <c r="K128" s="25"/>
      <c r="L128" s="25"/>
      <c r="M128" s="25"/>
      <c r="N128" s="25"/>
    </row>
    <row r="129" spans="8:14">
      <c r="H129" s="74"/>
      <c r="I129" s="156"/>
      <c r="J129" s="25"/>
      <c r="K129" s="25"/>
      <c r="L129" s="25"/>
      <c r="M129" s="25"/>
      <c r="N129" s="25"/>
    </row>
    <row r="130" spans="8:14">
      <c r="H130" s="74"/>
      <c r="I130" s="156"/>
      <c r="J130" s="25"/>
      <c r="K130" s="25"/>
      <c r="L130" s="25"/>
      <c r="M130" s="25"/>
      <c r="N130" s="25"/>
    </row>
    <row r="131" spans="8:14">
      <c r="H131" s="74"/>
      <c r="I131" s="156"/>
      <c r="J131" s="25"/>
      <c r="K131" s="25"/>
      <c r="L131" s="25"/>
      <c r="M131" s="25"/>
      <c r="N131" s="25"/>
    </row>
    <row r="132" spans="8:14">
      <c r="H132" s="74"/>
      <c r="I132" s="156"/>
      <c r="J132" s="25"/>
      <c r="K132" s="25"/>
      <c r="L132" s="25"/>
      <c r="M132" s="25"/>
      <c r="N132" s="25"/>
    </row>
    <row r="133" spans="8:14">
      <c r="H133" s="74"/>
      <c r="I133" s="156"/>
      <c r="J133" s="25"/>
      <c r="K133" s="25"/>
      <c r="L133" s="25"/>
      <c r="M133" s="25"/>
      <c r="N133" s="25"/>
    </row>
    <row r="134" spans="8:14">
      <c r="H134" s="74"/>
      <c r="I134" s="156"/>
      <c r="J134" s="25"/>
      <c r="K134" s="25"/>
      <c r="L134" s="25"/>
      <c r="M134" s="25"/>
      <c r="N134" s="25"/>
    </row>
    <row r="135" spans="8:14">
      <c r="H135" s="74"/>
      <c r="I135" s="156"/>
      <c r="J135" s="25"/>
      <c r="K135" s="25"/>
      <c r="L135" s="25"/>
      <c r="M135" s="25"/>
      <c r="N135" s="25"/>
    </row>
    <row r="136" spans="8:14">
      <c r="H136" s="74"/>
      <c r="I136" s="156"/>
      <c r="J136" s="25"/>
      <c r="K136" s="25"/>
      <c r="L136" s="25"/>
      <c r="M136" s="25"/>
      <c r="N136" s="25"/>
    </row>
    <row r="137" spans="8:14">
      <c r="H137" s="74"/>
      <c r="I137" s="156"/>
      <c r="J137" s="25"/>
      <c r="K137" s="25"/>
      <c r="L137" s="25"/>
      <c r="M137" s="25"/>
      <c r="N137" s="25"/>
    </row>
    <row r="138" spans="8:14">
      <c r="H138" s="74"/>
      <c r="I138" s="156"/>
      <c r="J138" s="25"/>
      <c r="K138" s="25"/>
      <c r="L138" s="25"/>
      <c r="M138" s="25"/>
      <c r="N138" s="25"/>
    </row>
    <row r="139" spans="8:14">
      <c r="H139" s="74"/>
      <c r="I139" s="156"/>
      <c r="J139" s="25"/>
      <c r="K139" s="25"/>
      <c r="L139" s="25"/>
      <c r="M139" s="25"/>
      <c r="N139" s="25"/>
    </row>
    <row r="140" spans="8:14">
      <c r="H140" s="74"/>
      <c r="I140" s="156"/>
      <c r="J140" s="25"/>
      <c r="K140" s="25"/>
      <c r="L140" s="25"/>
      <c r="M140" s="25"/>
      <c r="N140" s="25"/>
    </row>
    <row r="141" spans="8:14">
      <c r="H141" s="74"/>
      <c r="I141" s="156"/>
      <c r="J141" s="25"/>
      <c r="K141" s="25"/>
      <c r="L141" s="25"/>
      <c r="M141" s="25"/>
      <c r="N141" s="25"/>
    </row>
    <row r="142" spans="8:14">
      <c r="H142" s="74"/>
      <c r="I142" s="156"/>
      <c r="J142" s="25"/>
      <c r="K142" s="25"/>
      <c r="L142" s="25"/>
      <c r="M142" s="25"/>
      <c r="N142" s="25"/>
    </row>
    <row r="143" spans="8:14">
      <c r="H143" s="74"/>
      <c r="I143" s="156"/>
      <c r="J143" s="25"/>
      <c r="K143" s="25"/>
      <c r="L143" s="25"/>
      <c r="M143" s="25"/>
      <c r="N143" s="25"/>
    </row>
    <row r="144" spans="8:14">
      <c r="H144" s="74"/>
      <c r="I144" s="156"/>
      <c r="J144" s="25"/>
      <c r="K144" s="25"/>
      <c r="L144" s="25"/>
      <c r="M144" s="25"/>
      <c r="N144" s="25"/>
    </row>
    <row r="145" spans="8:14">
      <c r="H145" s="74"/>
      <c r="I145" s="156"/>
      <c r="J145" s="25"/>
      <c r="K145" s="25"/>
      <c r="L145" s="25"/>
      <c r="M145" s="25"/>
      <c r="N145" s="25"/>
    </row>
    <row r="146" spans="8:14">
      <c r="H146" s="74"/>
      <c r="I146" s="156"/>
      <c r="J146" s="25"/>
      <c r="K146" s="25"/>
      <c r="L146" s="25"/>
      <c r="M146" s="25"/>
      <c r="N146" s="25"/>
    </row>
    <row r="147" spans="8:14">
      <c r="H147" s="74"/>
      <c r="I147" s="156"/>
      <c r="J147" s="25"/>
      <c r="K147" s="25"/>
      <c r="L147" s="25"/>
      <c r="M147" s="25"/>
      <c r="N147" s="25"/>
    </row>
    <row r="148" spans="8:14">
      <c r="H148" s="74"/>
      <c r="I148" s="156"/>
      <c r="J148" s="25"/>
      <c r="K148" s="25"/>
      <c r="L148" s="25"/>
      <c r="M148" s="25"/>
      <c r="N148" s="25"/>
    </row>
    <row r="149" spans="8:14">
      <c r="H149" s="74"/>
      <c r="I149" s="156"/>
      <c r="J149" s="25"/>
      <c r="K149" s="25"/>
      <c r="L149" s="25"/>
      <c r="M149" s="25"/>
      <c r="N149" s="25"/>
    </row>
    <row r="150" spans="8:14">
      <c r="H150" s="74"/>
      <c r="I150" s="156"/>
      <c r="J150" s="25"/>
      <c r="K150" s="25"/>
      <c r="L150" s="25"/>
      <c r="M150" s="25"/>
      <c r="N150" s="25"/>
    </row>
    <row r="151" spans="8:14">
      <c r="H151" s="74"/>
      <c r="I151" s="156"/>
      <c r="J151" s="25"/>
      <c r="K151" s="25"/>
      <c r="L151" s="25"/>
      <c r="M151" s="25"/>
      <c r="N151" s="25"/>
    </row>
    <row r="152" spans="8:14">
      <c r="H152" s="74"/>
      <c r="I152" s="156"/>
      <c r="J152" s="25"/>
      <c r="K152" s="25"/>
      <c r="L152" s="25"/>
      <c r="M152" s="25"/>
      <c r="N152" s="25"/>
    </row>
    <row r="153" spans="8:14">
      <c r="H153" s="74"/>
      <c r="I153" s="156"/>
      <c r="J153" s="25"/>
      <c r="K153" s="25"/>
      <c r="L153" s="25"/>
      <c r="M153" s="25"/>
      <c r="N153" s="25"/>
    </row>
    <row r="154" spans="8:14">
      <c r="H154" s="74"/>
      <c r="I154" s="156"/>
      <c r="J154" s="25"/>
      <c r="K154" s="25"/>
      <c r="L154" s="25"/>
      <c r="M154" s="25"/>
      <c r="N154" s="25"/>
    </row>
    <row r="155" spans="8:14">
      <c r="H155" s="74"/>
      <c r="I155" s="156"/>
      <c r="J155" s="25"/>
      <c r="K155" s="25"/>
      <c r="L155" s="25"/>
      <c r="M155" s="25"/>
      <c r="N155" s="25"/>
    </row>
    <row r="156" spans="8:14">
      <c r="H156" s="74"/>
      <c r="I156" s="156"/>
      <c r="J156" s="25"/>
      <c r="K156" s="25"/>
      <c r="L156" s="25"/>
      <c r="M156" s="25"/>
      <c r="N156" s="25"/>
    </row>
    <row r="157" spans="8:14">
      <c r="H157" s="74"/>
      <c r="I157" s="156"/>
      <c r="J157" s="25"/>
      <c r="K157" s="25"/>
      <c r="L157" s="25"/>
      <c r="M157" s="25"/>
      <c r="N157" s="25"/>
    </row>
    <row r="158" spans="8:14">
      <c r="H158" s="74"/>
      <c r="I158" s="156"/>
      <c r="J158" s="25"/>
      <c r="K158" s="25"/>
      <c r="L158" s="25"/>
      <c r="M158" s="25"/>
      <c r="N158" s="25"/>
    </row>
    <row r="159" spans="8:14">
      <c r="H159" s="74"/>
      <c r="I159" s="156"/>
      <c r="J159" s="25"/>
      <c r="K159" s="25"/>
      <c r="L159" s="25"/>
      <c r="M159" s="25"/>
      <c r="N159" s="25"/>
    </row>
    <row r="160" spans="8:14">
      <c r="H160" s="74"/>
      <c r="I160" s="156"/>
      <c r="J160" s="25"/>
      <c r="K160" s="25"/>
      <c r="L160" s="25"/>
      <c r="M160" s="25"/>
      <c r="N160" s="25"/>
    </row>
    <row r="161" spans="8:14">
      <c r="H161" s="74"/>
      <c r="I161" s="156"/>
      <c r="J161" s="25"/>
      <c r="K161" s="25"/>
      <c r="L161" s="25"/>
      <c r="M161" s="25"/>
      <c r="N161" s="25"/>
    </row>
    <row r="162" spans="8:14">
      <c r="H162" s="74"/>
      <c r="I162" s="156"/>
      <c r="J162" s="25"/>
      <c r="K162" s="25"/>
      <c r="L162" s="25"/>
      <c r="M162" s="25"/>
      <c r="N162" s="25"/>
    </row>
    <row r="163" spans="8:14">
      <c r="H163" s="74"/>
      <c r="I163" s="156"/>
      <c r="J163" s="25"/>
      <c r="K163" s="25"/>
      <c r="L163" s="25"/>
      <c r="M163" s="25"/>
      <c r="N163" s="25"/>
    </row>
    <row r="164" spans="8:14">
      <c r="H164" s="74"/>
      <c r="I164" s="156"/>
      <c r="J164" s="25"/>
      <c r="K164" s="25"/>
      <c r="L164" s="25"/>
      <c r="M164" s="25"/>
      <c r="N164" s="25"/>
    </row>
    <row r="165" spans="8:14">
      <c r="H165" s="74"/>
      <c r="I165" s="156"/>
      <c r="J165" s="25"/>
      <c r="K165" s="25"/>
      <c r="L165" s="25"/>
      <c r="M165" s="25"/>
      <c r="N165" s="25"/>
    </row>
    <row r="166" spans="8:14">
      <c r="H166" s="74"/>
      <c r="I166" s="156"/>
      <c r="J166" s="25"/>
      <c r="K166" s="25"/>
      <c r="L166" s="25"/>
      <c r="M166" s="25"/>
      <c r="N166" s="25"/>
    </row>
    <row r="167" spans="8:14">
      <c r="H167" s="74"/>
      <c r="I167" s="156"/>
      <c r="J167" s="25"/>
      <c r="K167" s="25"/>
      <c r="L167" s="25"/>
      <c r="M167" s="25"/>
      <c r="N167" s="25"/>
    </row>
    <row r="168" spans="8:14">
      <c r="H168" s="74"/>
      <c r="I168" s="156"/>
      <c r="J168" s="25"/>
      <c r="K168" s="25"/>
      <c r="L168" s="25"/>
      <c r="M168" s="25"/>
      <c r="N168" s="25"/>
    </row>
    <row r="169" spans="8:14">
      <c r="H169" s="74"/>
      <c r="I169" s="156"/>
      <c r="J169" s="25"/>
      <c r="K169" s="25"/>
      <c r="L169" s="25"/>
      <c r="M169" s="25"/>
      <c r="N169" s="25"/>
    </row>
    <row r="170" spans="8:14">
      <c r="H170" s="74"/>
      <c r="I170" s="156"/>
      <c r="J170" s="25"/>
      <c r="K170" s="25"/>
      <c r="L170" s="25"/>
      <c r="M170" s="25"/>
      <c r="N170" s="25"/>
    </row>
    <row r="171" spans="8:14">
      <c r="H171" s="74"/>
      <c r="I171" s="156"/>
      <c r="J171" s="25"/>
      <c r="K171" s="25"/>
      <c r="L171" s="25"/>
      <c r="M171" s="25"/>
      <c r="N171" s="25"/>
    </row>
    <row r="172" spans="8:14">
      <c r="H172" s="74"/>
      <c r="I172" s="156"/>
      <c r="J172" s="25"/>
      <c r="K172" s="25"/>
      <c r="L172" s="25"/>
      <c r="M172" s="25"/>
      <c r="N172" s="25"/>
    </row>
    <row r="173" spans="8:14">
      <c r="H173" s="74"/>
      <c r="I173" s="156"/>
      <c r="J173" s="25"/>
      <c r="K173" s="25"/>
      <c r="L173" s="25"/>
      <c r="M173" s="25"/>
      <c r="N173" s="25"/>
    </row>
    <row r="174" spans="8:14">
      <c r="H174" s="74"/>
      <c r="I174" s="156"/>
      <c r="J174" s="25"/>
      <c r="K174" s="25"/>
      <c r="L174" s="25"/>
      <c r="M174" s="25"/>
      <c r="N174" s="25"/>
    </row>
    <row r="175" spans="8:14">
      <c r="H175" s="74"/>
      <c r="I175" s="156"/>
      <c r="J175" s="25"/>
      <c r="K175" s="25"/>
      <c r="L175" s="25"/>
      <c r="M175" s="25"/>
      <c r="N175" s="25"/>
    </row>
    <row r="176" spans="8:14">
      <c r="H176" s="74"/>
      <c r="I176" s="156"/>
      <c r="J176" s="25"/>
      <c r="K176" s="25"/>
      <c r="L176" s="25"/>
      <c r="M176" s="25"/>
      <c r="N176" s="25"/>
    </row>
    <row r="177" spans="8:14">
      <c r="H177" s="74"/>
      <c r="I177" s="156"/>
      <c r="J177" s="25"/>
      <c r="K177" s="25"/>
      <c r="L177" s="25"/>
      <c r="M177" s="25"/>
      <c r="N177" s="25"/>
    </row>
    <row r="178" spans="8:14">
      <c r="H178" s="74"/>
      <c r="I178" s="156"/>
      <c r="J178" s="25"/>
      <c r="K178" s="25"/>
      <c r="L178" s="25"/>
      <c r="M178" s="25"/>
      <c r="N178" s="25"/>
    </row>
    <row r="179" spans="8:14">
      <c r="H179" s="74"/>
      <c r="I179" s="156"/>
      <c r="J179" s="25"/>
      <c r="K179" s="25"/>
      <c r="L179" s="25"/>
      <c r="M179" s="25"/>
      <c r="N179" s="25"/>
    </row>
    <row r="180" spans="8:14">
      <c r="H180" s="74"/>
      <c r="I180" s="156"/>
      <c r="J180" s="25"/>
      <c r="K180" s="25"/>
      <c r="L180" s="25"/>
      <c r="M180" s="25"/>
      <c r="N180" s="25"/>
    </row>
    <row r="181" spans="8:14">
      <c r="H181" s="74"/>
      <c r="I181" s="156"/>
      <c r="J181" s="25"/>
      <c r="K181" s="25"/>
      <c r="L181" s="25"/>
      <c r="M181" s="25"/>
      <c r="N181" s="25"/>
    </row>
    <row r="182" spans="8:14">
      <c r="H182" s="74"/>
      <c r="I182" s="156"/>
      <c r="J182" s="25"/>
      <c r="K182" s="25"/>
      <c r="L182" s="25"/>
      <c r="M182" s="25"/>
      <c r="N182" s="25"/>
    </row>
    <row r="183" spans="8:14">
      <c r="H183" s="74"/>
      <c r="I183" s="156"/>
      <c r="J183" s="25"/>
      <c r="K183" s="25"/>
      <c r="L183" s="25"/>
      <c r="M183" s="25"/>
      <c r="N183" s="25"/>
    </row>
    <row r="184" spans="8:14">
      <c r="H184" s="74"/>
      <c r="I184" s="156"/>
      <c r="J184" s="25"/>
      <c r="K184" s="25"/>
      <c r="L184" s="25"/>
      <c r="M184" s="25"/>
      <c r="N184" s="25"/>
    </row>
    <row r="185" spans="8:14">
      <c r="H185" s="74"/>
      <c r="I185" s="156"/>
      <c r="J185" s="25"/>
      <c r="K185" s="25"/>
      <c r="L185" s="25"/>
      <c r="M185" s="25"/>
      <c r="N185" s="25"/>
    </row>
    <row r="186" spans="8:14">
      <c r="H186" s="74"/>
      <c r="I186" s="156"/>
      <c r="J186" s="25"/>
      <c r="K186" s="25"/>
      <c r="L186" s="25"/>
      <c r="M186" s="25"/>
      <c r="N186" s="25"/>
    </row>
    <row r="187" spans="8:14">
      <c r="H187" s="74"/>
      <c r="I187" s="156"/>
      <c r="J187" s="25"/>
      <c r="K187" s="25"/>
      <c r="L187" s="25"/>
      <c r="M187" s="25"/>
      <c r="N187" s="25"/>
    </row>
    <row r="188" spans="8:14">
      <c r="H188" s="74"/>
      <c r="I188" s="156"/>
      <c r="J188" s="25"/>
      <c r="K188" s="25"/>
      <c r="L188" s="25"/>
      <c r="M188" s="25"/>
      <c r="N188" s="25"/>
    </row>
    <row r="189" spans="8:14">
      <c r="H189" s="74"/>
      <c r="I189" s="156"/>
      <c r="J189" s="25"/>
      <c r="K189" s="25"/>
      <c r="L189" s="25"/>
      <c r="M189" s="25"/>
      <c r="N189" s="25"/>
    </row>
    <row r="190" spans="8:14">
      <c r="H190" s="74"/>
      <c r="I190" s="156"/>
      <c r="J190" s="25"/>
      <c r="K190" s="25"/>
      <c r="L190" s="25"/>
      <c r="M190" s="25"/>
      <c r="N190" s="25"/>
    </row>
    <row r="191" spans="8:14">
      <c r="H191" s="74"/>
      <c r="I191" s="156"/>
      <c r="J191" s="25"/>
      <c r="K191" s="25"/>
      <c r="L191" s="25"/>
      <c r="M191" s="25"/>
      <c r="N191" s="25"/>
    </row>
  </sheetData>
  <mergeCells count="63">
    <mergeCell ref="A67:E67"/>
    <mergeCell ref="N38:N41"/>
    <mergeCell ref="A39:A41"/>
    <mergeCell ref="B39:B41"/>
    <mergeCell ref="M39:M41"/>
    <mergeCell ref="A68:C71"/>
    <mergeCell ref="H71:J71"/>
    <mergeCell ref="L48:L51"/>
    <mergeCell ref="N48:N51"/>
    <mergeCell ref="A49:A51"/>
    <mergeCell ref="B49:B51"/>
    <mergeCell ref="M49:M51"/>
    <mergeCell ref="L58:L62"/>
    <mergeCell ref="N52:N56"/>
    <mergeCell ref="A54:A56"/>
    <mergeCell ref="H67:I67"/>
    <mergeCell ref="B63:B65"/>
    <mergeCell ref="N63:N65"/>
    <mergeCell ref="B54:B56"/>
    <mergeCell ref="A60:A62"/>
    <mergeCell ref="B60:B62"/>
    <mergeCell ref="L7:N7"/>
    <mergeCell ref="L1:N1"/>
    <mergeCell ref="L2:N2"/>
    <mergeCell ref="L3:N3"/>
    <mergeCell ref="L4:N4"/>
    <mergeCell ref="L6:N6"/>
    <mergeCell ref="A9:N9"/>
    <mergeCell ref="A11:A12"/>
    <mergeCell ref="B11:B12"/>
    <mergeCell ref="C11:C12"/>
    <mergeCell ref="L11:L12"/>
    <mergeCell ref="M11:M12"/>
    <mergeCell ref="N11:N12"/>
    <mergeCell ref="D11:K11"/>
    <mergeCell ref="L24:L26"/>
    <mergeCell ref="N24:N26"/>
    <mergeCell ref="A25:A26"/>
    <mergeCell ref="B25:B26"/>
    <mergeCell ref="A63:A65"/>
    <mergeCell ref="C25:C26"/>
    <mergeCell ref="M25:M26"/>
    <mergeCell ref="N27:N32"/>
    <mergeCell ref="A28:A32"/>
    <mergeCell ref="B28:B32"/>
    <mergeCell ref="C28:C32"/>
    <mergeCell ref="L28:L32"/>
    <mergeCell ref="M28:M32"/>
    <mergeCell ref="L33:L36"/>
    <mergeCell ref="N33:N36"/>
    <mergeCell ref="M60:M62"/>
    <mergeCell ref="A14:A22"/>
    <mergeCell ref="B14:B22"/>
    <mergeCell ref="A34:A35"/>
    <mergeCell ref="B34:B35"/>
    <mergeCell ref="C34:C35"/>
    <mergeCell ref="M34:M35"/>
    <mergeCell ref="L42:L46"/>
    <mergeCell ref="N42:N46"/>
    <mergeCell ref="A43:A45"/>
    <mergeCell ref="B43:B45"/>
    <mergeCell ref="M43:M46"/>
    <mergeCell ref="L38:L41"/>
  </mergeCells>
  <pageMargins left="1.1811023622047245" right="0.59055118110236227" top="0.78740157480314965" bottom="0.78740157480314965" header="0.31496062992125984" footer="0.31496062992125984"/>
  <pageSetup paperSize="9" scale="43" fitToHeight="0" orientation="landscape" r:id="rId1"/>
  <rowBreaks count="2" manualBreakCount="2">
    <brk id="33" max="13" man="1"/>
    <brk id="53" max="13" man="1"/>
  </rowBreaks>
  <colBreaks count="1" manualBreakCount="1">
    <brk id="1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2018-04-16T06:10:58Z</cp:lastPrinted>
  <dcterms:created xsi:type="dcterms:W3CDTF">2006-09-16T00:00:00Z</dcterms:created>
  <dcterms:modified xsi:type="dcterms:W3CDTF">2021-12-10T01:49:07Z</dcterms:modified>
</cp:coreProperties>
</file>